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 codeName="{DD97A8EA-9A9A-E61F-A557-7D5A7D7259CE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\\Jupiter\Departamento_Agronomico\TARIFAS\TARIFA 26-27\CULTIVOS AGRÍCOLAS\INVIERNO\"/>
    </mc:Choice>
  </mc:AlternateContent>
  <xr:revisionPtr revIDLastSave="0" documentId="13_ncr:1_{3B218F66-490F-4C98-9CEF-E4FD2727F9A4}" xr6:coauthVersionLast="47" xr6:coauthVersionMax="47" xr10:uidLastSave="{00000000-0000-0000-0000-000000000000}"/>
  <workbookProtection workbookAlgorithmName="SHA-512" workbookHashValue="xuMButqspaehxVEnwfEwrjPeFnhJF62MqZc+m856fQVe5l1sfOdvwQoOx2/+SFTIBFtkf4G5Z2EhpkZ1GsBrNA==" workbookSaltValue="r8oe+ypLtGsH5+b/MA3jzA==" workbookSpinCount="100000" lockStructure="1"/>
  <bookViews>
    <workbookView xWindow="-20610" yWindow="-120" windowWidth="20730" windowHeight="11040" xr2:uid="{00000000-000D-0000-FFFF-FFFF00000000}"/>
  </bookViews>
  <sheets>
    <sheet name="DECLARACION" sheetId="4" r:id="rId1"/>
    <sheet name="TRIGO" sheetId="12" state="hidden" r:id="rId2"/>
    <sheet name="CEBADA" sheetId="13" state="hidden" r:id="rId3"/>
    <sheet name="COLZA" sheetId="14" state="hidden" r:id="rId4"/>
    <sheet name="CARINATA" sheetId="15" state="hidden" r:id="rId5"/>
    <sheet name="SOJA" sheetId="5" state="hidden" r:id="rId6"/>
    <sheet name="MAIZ" sheetId="11" state="hidden" r:id="rId7"/>
    <sheet name="Datos" sheetId="3" state="hidden" r:id="rId8"/>
    <sheet name="Codigos" sheetId="2" state="hidden" r:id="rId9"/>
    <sheet name="Valores" sheetId="1" state="hidden" r:id="rId10"/>
  </sheets>
  <externalReferences>
    <externalReference r:id="rId11"/>
  </externalReferences>
  <definedNames>
    <definedName name="_xleta.IF" hidden="1" xlm="1">#NAME?</definedName>
    <definedName name="_xleta.N" hidden="1" xlm="1">#NAME?</definedName>
    <definedName name="_xleta.NOT" hidden="1" xlm="1">#NAME?</definedName>
    <definedName name="_xlnm.Print_Titles" localSheetId="4">CARINATA!$15:$18</definedName>
    <definedName name="_xlnm.Print_Titles" localSheetId="2">CEBADA!$15:$18</definedName>
    <definedName name="_xlnm.Print_Titles" localSheetId="3">COLZA!$15:$18</definedName>
    <definedName name="_xlnm.Print_Titles" localSheetId="6">MAIZ!$15:$18</definedName>
    <definedName name="_xlnm.Print_Titles" localSheetId="5">SOJA!$15:$18</definedName>
    <definedName name="_xlnm.Print_Titles" localSheetId="1">TRIGO!$15:$18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" i="12" l="1"/>
  <c r="A10" i="13"/>
  <c r="A10" i="14"/>
  <c r="A10" i="15"/>
  <c r="A10" i="5"/>
  <c r="A10" i="11"/>
  <c r="O20" i="15"/>
  <c r="O21" i="15"/>
  <c r="O22" i="15"/>
  <c r="O23" i="15"/>
  <c r="O24" i="15"/>
  <c r="O25" i="15"/>
  <c r="O26" i="15"/>
  <c r="O27" i="15"/>
  <c r="O28" i="15"/>
  <c r="O29" i="15"/>
  <c r="O30" i="15"/>
  <c r="O31" i="15"/>
  <c r="O32" i="15"/>
  <c r="O33" i="15"/>
  <c r="O34" i="15"/>
  <c r="O35" i="15"/>
  <c r="O36" i="15"/>
  <c r="O37" i="15"/>
  <c r="O38" i="15"/>
  <c r="O39" i="15"/>
  <c r="O40" i="15"/>
  <c r="O41" i="15"/>
  <c r="O42" i="15"/>
  <c r="O43" i="15"/>
  <c r="O44" i="15"/>
  <c r="O45" i="15"/>
  <c r="O46" i="15"/>
  <c r="O19" i="15"/>
  <c r="O20" i="11"/>
  <c r="O21" i="11"/>
  <c r="O22" i="11"/>
  <c r="O23" i="11"/>
  <c r="O24" i="11"/>
  <c r="O25" i="11"/>
  <c r="O26" i="11"/>
  <c r="O27" i="11"/>
  <c r="O28" i="11"/>
  <c r="O29" i="11"/>
  <c r="O30" i="11"/>
  <c r="O31" i="11"/>
  <c r="O32" i="11"/>
  <c r="O33" i="11"/>
  <c r="O34" i="11"/>
  <c r="O35" i="11"/>
  <c r="O36" i="11"/>
  <c r="O37" i="11"/>
  <c r="O38" i="11"/>
  <c r="O39" i="11"/>
  <c r="O40" i="11"/>
  <c r="O41" i="11"/>
  <c r="O42" i="11"/>
  <c r="O43" i="11"/>
  <c r="O44" i="11"/>
  <c r="O45" i="11"/>
  <c r="O46" i="11"/>
  <c r="O19" i="11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19" i="5"/>
  <c r="O20" i="14"/>
  <c r="O19" i="14"/>
  <c r="O21" i="14"/>
  <c r="O22" i="14"/>
  <c r="O23" i="14"/>
  <c r="O24" i="14"/>
  <c r="O25" i="14"/>
  <c r="O26" i="14"/>
  <c r="O27" i="14"/>
  <c r="O28" i="14"/>
  <c r="O29" i="14"/>
  <c r="O30" i="14"/>
  <c r="O31" i="14"/>
  <c r="O32" i="14"/>
  <c r="O33" i="14"/>
  <c r="O34" i="14"/>
  <c r="O35" i="14"/>
  <c r="O36" i="14"/>
  <c r="O37" i="14"/>
  <c r="O38" i="14"/>
  <c r="O39" i="14"/>
  <c r="O40" i="14"/>
  <c r="O41" i="14"/>
  <c r="O42" i="14"/>
  <c r="O43" i="14"/>
  <c r="O44" i="14"/>
  <c r="O45" i="14"/>
  <c r="O46" i="14"/>
  <c r="O20" i="13"/>
  <c r="O21" i="13"/>
  <c r="O22" i="13"/>
  <c r="O23" i="13"/>
  <c r="O24" i="13"/>
  <c r="O25" i="13"/>
  <c r="O26" i="13"/>
  <c r="O27" i="13"/>
  <c r="O28" i="13"/>
  <c r="O29" i="13"/>
  <c r="O30" i="13"/>
  <c r="O31" i="13"/>
  <c r="O32" i="13"/>
  <c r="O33" i="13"/>
  <c r="O34" i="13"/>
  <c r="O35" i="13"/>
  <c r="O36" i="13"/>
  <c r="O37" i="13"/>
  <c r="O38" i="13"/>
  <c r="O39" i="13"/>
  <c r="O40" i="13"/>
  <c r="O41" i="13"/>
  <c r="O42" i="13"/>
  <c r="O43" i="13"/>
  <c r="O44" i="13"/>
  <c r="O45" i="13"/>
  <c r="O46" i="13"/>
  <c r="O19" i="13"/>
  <c r="O20" i="12"/>
  <c r="O21" i="12"/>
  <c r="O22" i="12"/>
  <c r="O23" i="12"/>
  <c r="O24" i="12"/>
  <c r="O25" i="12"/>
  <c r="O26" i="12"/>
  <c r="O27" i="12"/>
  <c r="O28" i="12"/>
  <c r="O29" i="12"/>
  <c r="O30" i="12"/>
  <c r="O31" i="12"/>
  <c r="O32" i="12"/>
  <c r="O33" i="12"/>
  <c r="O34" i="12"/>
  <c r="O35" i="12"/>
  <c r="O36" i="12"/>
  <c r="O37" i="12"/>
  <c r="O38" i="12"/>
  <c r="O39" i="12"/>
  <c r="O40" i="12"/>
  <c r="O41" i="12"/>
  <c r="O42" i="12"/>
  <c r="O43" i="12"/>
  <c r="O44" i="12"/>
  <c r="O45" i="12"/>
  <c r="O46" i="12"/>
  <c r="O19" i="12"/>
  <c r="T13" i="11" l="1"/>
  <c r="S13" i="11"/>
  <c r="R13" i="11"/>
  <c r="Q13" i="11"/>
  <c r="P13" i="11"/>
  <c r="O13" i="11"/>
  <c r="O11" i="11"/>
  <c r="O2" i="11"/>
  <c r="T13" i="5"/>
  <c r="S13" i="5"/>
  <c r="R13" i="5"/>
  <c r="Q13" i="5"/>
  <c r="P13" i="5"/>
  <c r="O13" i="5"/>
  <c r="O11" i="5"/>
  <c r="O2" i="5"/>
  <c r="T13" i="15"/>
  <c r="S13" i="15"/>
  <c r="R13" i="15"/>
  <c r="Q13" i="15"/>
  <c r="P13" i="15"/>
  <c r="O13" i="15"/>
  <c r="O11" i="15"/>
  <c r="O2" i="15"/>
  <c r="T13" i="14"/>
  <c r="S13" i="14"/>
  <c r="R13" i="14"/>
  <c r="Q13" i="14"/>
  <c r="P13" i="14"/>
  <c r="O13" i="14"/>
  <c r="O11" i="14"/>
  <c r="O2" i="14"/>
  <c r="T13" i="13"/>
  <c r="S13" i="13"/>
  <c r="R13" i="13"/>
  <c r="Q13" i="13"/>
  <c r="P13" i="13"/>
  <c r="O13" i="13"/>
  <c r="O11" i="13"/>
  <c r="O2" i="13"/>
  <c r="T13" i="12"/>
  <c r="S13" i="12" l="1"/>
  <c r="R13" i="12"/>
  <c r="Q13" i="12"/>
  <c r="P13" i="12"/>
  <c r="O13" i="12"/>
  <c r="O11" i="12"/>
  <c r="O2" i="12"/>
  <c r="L16" i="1" l="1"/>
  <c r="I16" i="1"/>
  <c r="H8" i="4" l="1"/>
  <c r="H12" i="4" l="1"/>
  <c r="L25" i="1" l="1"/>
  <c r="I25" i="1"/>
  <c r="L24" i="1"/>
  <c r="I24" i="1"/>
  <c r="L23" i="1"/>
  <c r="I23" i="1"/>
  <c r="L22" i="1"/>
  <c r="I22" i="1"/>
  <c r="L21" i="1"/>
  <c r="I21" i="1"/>
  <c r="L20" i="1"/>
  <c r="I20" i="1"/>
  <c r="L19" i="1"/>
  <c r="I19" i="1"/>
  <c r="L18" i="1"/>
  <c r="I18" i="1"/>
  <c r="L17" i="1"/>
  <c r="I17" i="1"/>
  <c r="L15" i="1"/>
  <c r="I15" i="1"/>
  <c r="L14" i="1"/>
  <c r="I14" i="1"/>
  <c r="L13" i="1"/>
  <c r="I13" i="1"/>
  <c r="L12" i="1"/>
  <c r="I12" i="1"/>
  <c r="L11" i="1"/>
  <c r="I11" i="1"/>
  <c r="L10" i="1"/>
  <c r="I10" i="1"/>
  <c r="L9" i="1"/>
  <c r="I9" i="1"/>
  <c r="L8" i="1"/>
  <c r="I8" i="1"/>
  <c r="L7" i="1"/>
  <c r="I7" i="1"/>
  <c r="L6" i="1"/>
  <c r="I6" i="1"/>
  <c r="L5" i="1"/>
  <c r="I5" i="1"/>
  <c r="L4" i="1"/>
  <c r="I4" i="1"/>
  <c r="L3" i="1"/>
  <c r="I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Pereira, María Lorena</author>
  </authors>
  <commentList>
    <comment ref="J1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Solo cargar los datos en columas mínimo y máximo</t>
        </r>
      </text>
    </comment>
  </commentList>
</comments>
</file>

<file path=xl/sharedStrings.xml><?xml version="1.0" encoding="utf-8"?>
<sst xmlns="http://schemas.openxmlformats.org/spreadsheetml/2006/main" count="521" uniqueCount="143">
  <si>
    <t>V.</t>
  </si>
  <si>
    <t xml:space="preserve">1- </t>
  </si>
  <si>
    <t>La presente planilla corresponde a la declaración de los bienes a modificar en la póliza referenciada.</t>
  </si>
  <si>
    <t xml:space="preserve">2- </t>
  </si>
  <si>
    <t>Los datos que se carguen en esta planilla, serán los datos que quedarán asegurados</t>
  </si>
  <si>
    <t>Tenga en cuenta que si desea borrar un dato en una celda ya completada, debe presionar la tecla 'suprimir' o 'delete' para dejarla en blanco nuevamente.</t>
  </si>
  <si>
    <t>Código Plan de Pago</t>
  </si>
  <si>
    <t>POLIZA A MODIFICAR:</t>
  </si>
  <si>
    <t>Planes de Pagos:</t>
  </si>
  <si>
    <t>Número de Cliente (M):</t>
  </si>
  <si>
    <t>Fecha hasta</t>
  </si>
  <si>
    <t>ZAFRA ASEGURADA:</t>
  </si>
  <si>
    <t>INVIERNO</t>
  </si>
  <si>
    <t>CULTIVOS A MODIFICAR:</t>
  </si>
  <si>
    <t>TRIGO</t>
  </si>
  <si>
    <t xml:space="preserve">Para realizar la carga de los datos, elija de la lista desplegable los cultivos en que va a realizar modificaciones y luego seleccione la hoja correspondiente </t>
  </si>
  <si>
    <t>Código Cultivo</t>
  </si>
  <si>
    <t>CULTIVO:</t>
  </si>
  <si>
    <t>1 - Los datos de Certificado y Bien deben de corresponder a los datos que tiene la chacra a modificar en la póliza</t>
  </si>
  <si>
    <t xml:space="preserve"> 2 - En caso de modificación se cargará el Nro de Cert y Bien que figura en la póliza emitida y el valor que quiere dejar asegurado (solo cargará el dato que modifica)</t>
  </si>
  <si>
    <t>3 - Si es un alta de chacra es obligatorio cargar el punto central de cada chacra a asegurar en Grados Decimales y cobertura solo se llenará si difiere de lo contratado para el grano en la póliza original, en caso contrario dejar en blanco</t>
  </si>
  <si>
    <t>DAÑOS DIRECTOS</t>
  </si>
  <si>
    <t>Daños Directos</t>
  </si>
  <si>
    <t>Aforo (U$S/ha)</t>
  </si>
  <si>
    <t>Granizo/Inc</t>
  </si>
  <si>
    <t>Resiembra</t>
  </si>
  <si>
    <t>Viento</t>
  </si>
  <si>
    <t xml:space="preserve">Falta de Piso </t>
  </si>
  <si>
    <t>Helada</t>
  </si>
  <si>
    <t>Código Granizo/Inc.</t>
  </si>
  <si>
    <t>Código Viento</t>
  </si>
  <si>
    <t>Código Resiembre</t>
  </si>
  <si>
    <t>Código Flata de Piso</t>
  </si>
  <si>
    <t>Codigo_Resiembra</t>
  </si>
  <si>
    <t>ENDOSO</t>
  </si>
  <si>
    <t>DATOS DEL CULTIVO TRIGO</t>
  </si>
  <si>
    <t>Datos del bien</t>
  </si>
  <si>
    <t>Ubicación</t>
  </si>
  <si>
    <t>Cultivo</t>
  </si>
  <si>
    <t>Acreedor</t>
  </si>
  <si>
    <t>Cobertura</t>
  </si>
  <si>
    <t>Grados Decimales</t>
  </si>
  <si>
    <t>Sup</t>
  </si>
  <si>
    <t>A realizar</t>
  </si>
  <si>
    <t>Breve descripción</t>
  </si>
  <si>
    <t>Cert</t>
  </si>
  <si>
    <t>Bien</t>
  </si>
  <si>
    <t>Nombre de Chacra</t>
  </si>
  <si>
    <t>Depto.</t>
  </si>
  <si>
    <t>Lat.</t>
  </si>
  <si>
    <t>Long.</t>
  </si>
  <si>
    <t>ha</t>
  </si>
  <si>
    <t>Código del Acreedor</t>
  </si>
  <si>
    <t>Inversión</t>
  </si>
  <si>
    <t>Observaciones</t>
  </si>
  <si>
    <t>Cód Dpto</t>
  </si>
  <si>
    <t>CEBADA</t>
  </si>
  <si>
    <t>COLZA</t>
  </si>
  <si>
    <t>CARINATA</t>
  </si>
  <si>
    <t>SOJA</t>
  </si>
  <si>
    <t>MAIZ</t>
  </si>
  <si>
    <t>CULTIVO</t>
  </si>
  <si>
    <t>VIENTO</t>
  </si>
  <si>
    <t>VERANO</t>
  </si>
  <si>
    <t>GIRASOL</t>
  </si>
  <si>
    <t>SORGO</t>
  </si>
  <si>
    <t>ARROZ</t>
  </si>
  <si>
    <t>MOHA</t>
  </si>
  <si>
    <t>SUDANGRASS</t>
  </si>
  <si>
    <t>AVENA</t>
  </si>
  <si>
    <t>LUPINO</t>
  </si>
  <si>
    <t>VICIA</t>
  </si>
  <si>
    <t>RAIGAS</t>
  </si>
  <si>
    <t>FESTUCA</t>
  </si>
  <si>
    <t>DACTYLIS</t>
  </si>
  <si>
    <t>PHALARIS</t>
  </si>
  <si>
    <t>ALFALFA</t>
  </si>
  <si>
    <t>TRÉBOL</t>
  </si>
  <si>
    <t>LOTUS</t>
  </si>
  <si>
    <t>CAMELINA</t>
  </si>
  <si>
    <t>SI</t>
  </si>
  <si>
    <t>NO</t>
  </si>
  <si>
    <t>CON HILERADO</t>
  </si>
  <si>
    <t>RESIEMBRA</t>
  </si>
  <si>
    <t>TREBOL ROJO</t>
  </si>
  <si>
    <t>TREBOL BLANCO</t>
  </si>
  <si>
    <t>Columna1</t>
  </si>
  <si>
    <t>Planes_de_Pagos</t>
  </si>
  <si>
    <t>Còdigo</t>
  </si>
  <si>
    <t>DEPARTAMENTOS</t>
  </si>
  <si>
    <t>GRANIZO/INC</t>
  </si>
  <si>
    <t>CONTADO (FECHA DE EMISIÒN)</t>
  </si>
  <si>
    <t>ARTIGAS</t>
  </si>
  <si>
    <t>FRANQUICIA 6%</t>
  </si>
  <si>
    <t>H</t>
  </si>
  <si>
    <t>S</t>
  </si>
  <si>
    <t>PREVIO PAGO</t>
  </si>
  <si>
    <t>CANELONES</t>
  </si>
  <si>
    <t>DEDUCIBLE 20%</t>
  </si>
  <si>
    <t>CONTADO</t>
  </si>
  <si>
    <t>CERRO_LARGO</t>
  </si>
  <si>
    <t>2 PAGOS</t>
  </si>
  <si>
    <t>COLONIA</t>
  </si>
  <si>
    <t>3 PAGOS</t>
  </si>
  <si>
    <t>DURAZNO</t>
  </si>
  <si>
    <t>4 PAGOS</t>
  </si>
  <si>
    <t>FLORES</t>
  </si>
  <si>
    <t>5 PAGOS</t>
  </si>
  <si>
    <t>FLORIDA</t>
  </si>
  <si>
    <t>RAIGRAS</t>
  </si>
  <si>
    <t>6 PAGOS</t>
  </si>
  <si>
    <t>LAVALLEJA</t>
  </si>
  <si>
    <t>7 PAGOS</t>
  </si>
  <si>
    <t>MONTEVIDEO</t>
  </si>
  <si>
    <t>8 PAGOS</t>
  </si>
  <si>
    <t>MALDONADO</t>
  </si>
  <si>
    <t>9 PAGOS</t>
  </si>
  <si>
    <t>PAYSANDU</t>
  </si>
  <si>
    <t>10 PAGOS</t>
  </si>
  <si>
    <t>RIO_NEGRO</t>
  </si>
  <si>
    <t>1 PAGO DIFERIDO A FIN DE VIGENCIA</t>
  </si>
  <si>
    <t>RIVERA</t>
  </si>
  <si>
    <t>ROCHA</t>
  </si>
  <si>
    <t>SALTO</t>
  </si>
  <si>
    <t>SAN_JOSE</t>
  </si>
  <si>
    <t>SORIANO</t>
  </si>
  <si>
    <t>TACUAREMBO</t>
  </si>
  <si>
    <t>TREINTA_Y_TRES</t>
  </si>
  <si>
    <t>Cerro Largo</t>
  </si>
  <si>
    <t>Río Negro</t>
  </si>
  <si>
    <t>Tacuarembó</t>
  </si>
  <si>
    <t>Treinta y Tres</t>
  </si>
  <si>
    <t>San José</t>
  </si>
  <si>
    <t>Rio Negro</t>
  </si>
  <si>
    <t>San Jose</t>
  </si>
  <si>
    <t>Paysandú</t>
  </si>
  <si>
    <t>INICIO DE COBERTURA</t>
  </si>
  <si>
    <t>GARANTIA</t>
  </si>
  <si>
    <t>VALOR GRANO</t>
  </si>
  <si>
    <t>AFORO</t>
  </si>
  <si>
    <t>MINIMO</t>
  </si>
  <si>
    <t>MAXIMO</t>
  </si>
  <si>
    <t>ZAFRA 2026-2027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</si>
</sst>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0"/>
  </numFmts>
  <fonts count="19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Tahoma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EBEFDF"/>
        <bgColor theme="0"/>
      </patternFill>
    </fill>
    <fill>
      <patternFill patternType="solid">
        <fgColor rgb="FFEDEDED"/>
        <bgColor theme="0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303C"/>
        <bgColor theme="0"/>
      </patternFill>
    </fill>
    <fill>
      <patternFill patternType="solid">
        <fgColor rgb="FFD6DCDA"/>
        <bgColor theme="0"/>
      </patternFill>
    </fill>
    <fill>
      <patternFill patternType="solid">
        <fgColor rgb="FFACB9CA"/>
        <bgColor theme="0"/>
      </patternFill>
    </fill>
    <fill>
      <patternFill patternType="solid">
        <fgColor theme="0" tint="-4.9989318521683403E-2"/>
        <bgColor theme="0"/>
      </patternFill>
    </fill>
    <fill>
      <patternFill patternType="solid">
        <fgColor rgb="FFE5F4D0"/>
        <bgColor theme="0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5" tint="0.39997558519241921"/>
      </top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5"/>
      </left>
      <right style="thin">
        <color theme="5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0"/>
      </top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17">
    <xf numFmtId="0" fontId="0" fillId="0" borderId="0" xfId="0"/>
    <xf numFmtId="0" fontId="0" fillId="0" borderId="3" xfId="0" applyBorder="1"/>
    <xf numFmtId="0" fontId="0" fillId="0" borderId="0" xfId="0" applyAlignment="1">
      <alignment horizontal="center" wrapText="1"/>
    </xf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3" fillId="2" borderId="0" xfId="0" applyFont="1" applyFill="1"/>
    <xf numFmtId="0" fontId="4" fillId="0" borderId="0" xfId="0" applyFont="1"/>
    <xf numFmtId="0" fontId="0" fillId="3" borderId="10" xfId="0" applyFill="1" applyBorder="1"/>
    <xf numFmtId="0" fontId="2" fillId="3" borderId="0" xfId="0" applyFont="1" applyFill="1"/>
    <xf numFmtId="0" fontId="6" fillId="4" borderId="11" xfId="0" applyFont="1" applyFill="1" applyBorder="1"/>
    <xf numFmtId="0" fontId="0" fillId="0" borderId="0" xfId="0" applyAlignment="1">
      <alignment horizontal="right"/>
    </xf>
    <xf numFmtId="0" fontId="0" fillId="0" borderId="10" xfId="0" applyBorder="1"/>
    <xf numFmtId="0" fontId="6" fillId="0" borderId="11" xfId="0" applyFont="1" applyBorder="1"/>
    <xf numFmtId="0" fontId="0" fillId="0" borderId="12" xfId="0" applyBorder="1"/>
    <xf numFmtId="0" fontId="7" fillId="0" borderId="11" xfId="0" applyFont="1" applyBorder="1"/>
    <xf numFmtId="0" fontId="7" fillId="4" borderId="11" xfId="0" applyFont="1" applyFill="1" applyBorder="1"/>
    <xf numFmtId="0" fontId="5" fillId="0" borderId="0" xfId="0" applyFont="1" applyAlignment="1">
      <alignment horizontal="center"/>
    </xf>
    <xf numFmtId="0" fontId="3" fillId="2" borderId="13" xfId="0" applyFont="1" applyFill="1" applyBorder="1"/>
    <xf numFmtId="0" fontId="0" fillId="0" borderId="14" xfId="0" applyBorder="1"/>
    <xf numFmtId="0" fontId="9" fillId="0" borderId="16" xfId="0" applyFont="1" applyBorder="1" applyAlignment="1">
      <alignment vertical="top" wrapText="1"/>
    </xf>
    <xf numFmtId="0" fontId="0" fillId="7" borderId="0" xfId="0" applyFill="1" applyAlignment="1">
      <alignment vertical="center"/>
    </xf>
    <xf numFmtId="49" fontId="10" fillId="9" borderId="16" xfId="1" applyNumberFormat="1" applyFont="1" applyFill="1" applyBorder="1" applyAlignment="1" applyProtection="1">
      <alignment vertical="center" wrapText="1"/>
      <protection locked="0"/>
    </xf>
    <xf numFmtId="49" fontId="10" fillId="9" borderId="17" xfId="1" applyNumberFormat="1" applyFont="1" applyFill="1" applyBorder="1" applyAlignment="1" applyProtection="1">
      <alignment vertical="center" wrapText="1"/>
      <protection locked="0"/>
    </xf>
    <xf numFmtId="0" fontId="0" fillId="7" borderId="0" xfId="0" applyFill="1" applyAlignment="1">
      <alignment horizontal="center" vertical="center" wrapText="1"/>
    </xf>
    <xf numFmtId="14" fontId="0" fillId="10" borderId="0" xfId="0" applyNumberFormat="1" applyFill="1"/>
    <xf numFmtId="0" fontId="0" fillId="10" borderId="0" xfId="0" applyFill="1"/>
    <xf numFmtId="0" fontId="14" fillId="12" borderId="26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3" fontId="15" fillId="14" borderId="26" xfId="0" applyNumberFormat="1" applyFont="1" applyFill="1" applyBorder="1" applyAlignment="1" applyProtection="1">
      <alignment horizontal="center" vertical="center" wrapText="1"/>
      <protection locked="0"/>
    </xf>
    <xf numFmtId="0" fontId="14" fillId="15" borderId="26" xfId="0" applyFont="1" applyFill="1" applyBorder="1" applyAlignment="1">
      <alignment horizontal="center" vertical="center" wrapText="1"/>
    </xf>
    <xf numFmtId="49" fontId="15" fillId="14" borderId="26" xfId="0" applyNumberFormat="1" applyFont="1" applyFill="1" applyBorder="1" applyAlignment="1" applyProtection="1">
      <alignment horizontal="center" vertical="center" wrapText="1"/>
      <protection locked="0"/>
    </xf>
    <xf numFmtId="0" fontId="14" fillId="9" borderId="2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3" fillId="11" borderId="26" xfId="0" applyFont="1" applyFill="1" applyBorder="1" applyAlignment="1">
      <alignment horizontal="center" vertical="center" wrapText="1"/>
    </xf>
    <xf numFmtId="0" fontId="16" fillId="11" borderId="26" xfId="0" applyFont="1" applyFill="1" applyBorder="1" applyAlignment="1">
      <alignment vertical="center" wrapText="1"/>
    </xf>
    <xf numFmtId="0" fontId="16" fillId="11" borderId="26" xfId="0" applyFont="1" applyFill="1" applyBorder="1" applyAlignment="1">
      <alignment horizontal="center" vertical="center" wrapText="1"/>
    </xf>
    <xf numFmtId="164" fontId="17" fillId="14" borderId="26" xfId="0" applyNumberFormat="1" applyFont="1" applyFill="1" applyBorder="1" applyAlignment="1" applyProtection="1">
      <alignment horizontal="center" vertical="center" wrapText="1"/>
      <protection locked="0"/>
    </xf>
    <xf numFmtId="164" fontId="15" fillId="14" borderId="26" xfId="0" applyNumberFormat="1" applyFont="1" applyFill="1" applyBorder="1" applyAlignment="1" applyProtection="1">
      <alignment horizontal="center" vertical="center" wrapText="1"/>
      <protection locked="0"/>
    </xf>
    <xf numFmtId="2" fontId="15" fillId="16" borderId="26" xfId="0" applyNumberFormat="1" applyFont="1" applyFill="1" applyBorder="1" applyAlignment="1" applyProtection="1">
      <alignment horizontal="center" vertical="center" wrapText="1"/>
      <protection locked="0"/>
    </xf>
    <xf numFmtId="1" fontId="15" fillId="16" borderId="26" xfId="1" applyNumberFormat="1" applyFont="1" applyFill="1" applyBorder="1" applyAlignment="1" applyProtection="1">
      <alignment horizontal="center" vertical="center" wrapText="1"/>
      <protection locked="0"/>
    </xf>
    <xf numFmtId="1" fontId="15" fillId="14" borderId="2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1" fontId="10" fillId="9" borderId="17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29" xfId="0" applyBorder="1"/>
    <xf numFmtId="0" fontId="0" fillId="17" borderId="0" xfId="0" applyFill="1"/>
    <xf numFmtId="0" fontId="0" fillId="0" borderId="30" xfId="0" applyBorder="1"/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4" fontId="15" fillId="18" borderId="26" xfId="0" applyNumberFormat="1" applyFont="1" applyFill="1" applyBorder="1" applyAlignment="1" applyProtection="1">
      <alignment horizontal="center" vertical="center" wrapText="1"/>
      <protection locked="0"/>
    </xf>
    <xf numFmtId="2" fontId="15" fillId="14" borderId="2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1" fontId="15" fillId="16" borderId="2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1" xfId="0" applyBorder="1" applyAlignment="1">
      <alignment vertical="center" wrapText="1"/>
    </xf>
    <xf numFmtId="0" fontId="9" fillId="0" borderId="17" xfId="0" applyFont="1" applyBorder="1" applyAlignment="1">
      <alignment vertical="center"/>
    </xf>
    <xf numFmtId="3" fontId="15" fillId="0" borderId="26" xfId="0" applyNumberFormat="1" applyFont="1" applyBorder="1" applyAlignment="1" applyProtection="1">
      <alignment horizontal="center" vertical="center" wrapText="1"/>
      <protection locked="0"/>
    </xf>
    <xf numFmtId="3" fontId="15" fillId="0" borderId="26" xfId="0" applyNumberFormat="1" applyFont="1" applyBorder="1" applyAlignment="1">
      <alignment horizontal="center" vertical="center" wrapText="1"/>
    </xf>
    <xf numFmtId="3" fontId="0" fillId="0" borderId="0" xfId="0" applyNumberFormat="1"/>
    <xf numFmtId="9" fontId="0" fillId="4" borderId="11" xfId="0" applyNumberFormat="1" applyFill="1" applyBorder="1"/>
    <xf numFmtId="9" fontId="0" fillId="0" borderId="11" xfId="0" applyNumberFormat="1" applyBorder="1"/>
    <xf numFmtId="9" fontId="0" fillId="0" borderId="0" xfId="0" applyNumberFormat="1"/>
    <xf numFmtId="9" fontId="0" fillId="19" borderId="31" xfId="0" applyNumberFormat="1" applyFill="1" applyBorder="1"/>
    <xf numFmtId="0" fontId="0" fillId="21" borderId="0" xfId="0" applyFill="1" applyAlignment="1">
      <alignment horizontal="left" vertical="center" wrapText="1"/>
    </xf>
    <xf numFmtId="9" fontId="15" fillId="14" borderId="26" xfId="2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center" wrapText="1"/>
    </xf>
    <xf numFmtId="0" fontId="9" fillId="8" borderId="17" xfId="0" applyFont="1" applyFill="1" applyBorder="1" applyAlignment="1">
      <alignment horizontal="center" vertical="center"/>
    </xf>
    <xf numFmtId="0" fontId="9" fillId="8" borderId="18" xfId="0" applyFont="1" applyFill="1" applyBorder="1" applyAlignment="1">
      <alignment horizontal="center" vertical="center"/>
    </xf>
    <xf numFmtId="0" fontId="12" fillId="7" borderId="19" xfId="0" applyFont="1" applyFill="1" applyBorder="1" applyAlignment="1">
      <alignment horizontal="center" vertical="center" wrapText="1"/>
    </xf>
    <xf numFmtId="0" fontId="12" fillId="7" borderId="20" xfId="0" applyFont="1" applyFill="1" applyBorder="1" applyAlignment="1">
      <alignment horizontal="center" vertical="center" wrapText="1"/>
    </xf>
    <xf numFmtId="0" fontId="12" fillId="7" borderId="0" xfId="0" applyFont="1" applyFill="1" applyAlignment="1">
      <alignment horizontal="center" vertical="center" wrapText="1"/>
    </xf>
    <xf numFmtId="0" fontId="12" fillId="7" borderId="2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9" fillId="8" borderId="0" xfId="0" applyFont="1" applyFill="1" applyAlignment="1">
      <alignment horizontal="center" vertical="center"/>
    </xf>
    <xf numFmtId="49" fontId="10" fillId="9" borderId="16" xfId="1" applyNumberFormat="1" applyFont="1" applyFill="1" applyBorder="1" applyAlignment="1" applyProtection="1">
      <alignment horizontal="center" vertical="center" wrapText="1"/>
      <protection locked="0"/>
    </xf>
    <xf numFmtId="49" fontId="10" fillId="9" borderId="0" xfId="1" applyNumberFormat="1" applyFont="1" applyFill="1" applyBorder="1" applyAlignment="1" applyProtection="1">
      <alignment horizontal="center" vertical="center" wrapText="1"/>
      <protection locked="0"/>
    </xf>
    <xf numFmtId="4" fontId="15" fillId="16" borderId="17" xfId="0" applyNumberFormat="1" applyFont="1" applyFill="1" applyBorder="1" applyAlignment="1" applyProtection="1">
      <alignment horizontal="center" vertical="center" wrapText="1"/>
      <protection locked="0"/>
    </xf>
    <xf numFmtId="4" fontId="15" fillId="16" borderId="22" xfId="0" applyNumberFormat="1" applyFont="1" applyFill="1" applyBorder="1" applyAlignment="1" applyProtection="1">
      <alignment horizontal="center" vertical="center" wrapText="1"/>
      <protection locked="0"/>
    </xf>
    <xf numFmtId="0" fontId="14" fillId="15" borderId="17" xfId="0" applyFont="1" applyFill="1" applyBorder="1" applyAlignment="1">
      <alignment horizontal="center" vertical="center" wrapText="1"/>
    </xf>
    <xf numFmtId="0" fontId="14" fillId="15" borderId="22" xfId="0" applyFont="1" applyFill="1" applyBorder="1" applyAlignment="1">
      <alignment horizontal="center" vertical="center" wrapText="1"/>
    </xf>
    <xf numFmtId="49" fontId="10" fillId="9" borderId="17" xfId="1" applyNumberFormat="1" applyFont="1" applyFill="1" applyBorder="1" applyAlignment="1" applyProtection="1">
      <alignment horizontal="center" vertical="center" wrapText="1"/>
    </xf>
    <xf numFmtId="49" fontId="10" fillId="9" borderId="22" xfId="1" applyNumberFormat="1" applyFont="1" applyFill="1" applyBorder="1" applyAlignment="1" applyProtection="1">
      <alignment horizontal="center" vertical="center" wrapText="1"/>
    </xf>
    <xf numFmtId="0" fontId="13" fillId="11" borderId="16" xfId="0" applyFont="1" applyFill="1" applyBorder="1" applyAlignment="1">
      <alignment horizontal="center" vertical="center" wrapText="1"/>
    </xf>
    <xf numFmtId="0" fontId="13" fillId="11" borderId="0" xfId="0" applyFont="1" applyFill="1" applyAlignment="1">
      <alignment horizontal="center" vertical="center" wrapText="1"/>
    </xf>
    <xf numFmtId="0" fontId="13" fillId="11" borderId="24" xfId="0" applyFont="1" applyFill="1" applyBorder="1" applyAlignment="1">
      <alignment horizontal="center" vertical="center" wrapText="1"/>
    </xf>
    <xf numFmtId="0" fontId="13" fillId="11" borderId="15" xfId="0" applyFont="1" applyFill="1" applyBorder="1" applyAlignment="1">
      <alignment horizontal="center" vertical="center" wrapText="1"/>
    </xf>
    <xf numFmtId="0" fontId="13" fillId="11" borderId="17" xfId="0" applyFont="1" applyFill="1" applyBorder="1" applyAlignment="1">
      <alignment horizontal="center" vertical="center" wrapText="1"/>
    </xf>
    <xf numFmtId="0" fontId="13" fillId="11" borderId="18" xfId="0" applyFont="1" applyFill="1" applyBorder="1" applyAlignment="1">
      <alignment horizontal="center" vertical="center" wrapText="1"/>
    </xf>
    <xf numFmtId="0" fontId="13" fillId="11" borderId="22" xfId="0" applyFont="1" applyFill="1" applyBorder="1" applyAlignment="1">
      <alignment horizontal="center" vertical="center" wrapText="1"/>
    </xf>
    <xf numFmtId="0" fontId="13" fillId="11" borderId="27" xfId="0" applyFont="1" applyFill="1" applyBorder="1" applyAlignment="1">
      <alignment horizontal="center" vertical="center" wrapText="1"/>
    </xf>
    <xf numFmtId="0" fontId="13" fillId="11" borderId="28" xfId="0" applyFont="1" applyFill="1" applyBorder="1" applyAlignment="1">
      <alignment horizontal="center" vertical="center" wrapText="1"/>
    </xf>
    <xf numFmtId="0" fontId="9" fillId="8" borderId="2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left" vertical="center" wrapText="1"/>
    </xf>
    <xf numFmtId="0" fontId="13" fillId="11" borderId="23" xfId="0" applyFont="1" applyFill="1" applyBorder="1" applyAlignment="1">
      <alignment horizontal="center" vertical="center" wrapText="1"/>
    </xf>
    <xf numFmtId="0" fontId="13" fillId="11" borderId="19" xfId="0" applyFont="1" applyFill="1" applyBorder="1" applyAlignment="1">
      <alignment horizontal="center" vertical="center" wrapText="1"/>
    </xf>
    <xf numFmtId="0" fontId="13" fillId="11" borderId="17" xfId="0" applyFont="1" applyFill="1" applyBorder="1" applyAlignment="1">
      <alignment horizontal="center" vertical="center"/>
    </xf>
    <xf numFmtId="0" fontId="13" fillId="11" borderId="22" xfId="0" applyFont="1" applyFill="1" applyBorder="1" applyAlignment="1">
      <alignment horizontal="center" vertical="center"/>
    </xf>
    <xf numFmtId="0" fontId="16" fillId="11" borderId="17" xfId="0" applyFont="1" applyFill="1" applyBorder="1" applyAlignment="1">
      <alignment horizontal="center" vertical="center" wrapText="1"/>
    </xf>
    <xf numFmtId="0" fontId="16" fillId="11" borderId="22" xfId="0" applyFont="1" applyFill="1" applyBorder="1" applyAlignment="1">
      <alignment horizontal="center" vertical="center" wrapText="1"/>
    </xf>
    <xf numFmtId="0" fontId="13" fillId="11" borderId="20" xfId="0" applyFont="1" applyFill="1" applyBorder="1" applyAlignment="1">
      <alignment horizontal="center" vertical="center" wrapText="1"/>
    </xf>
    <xf numFmtId="0" fontId="13" fillId="11" borderId="25" xfId="0" applyFont="1" applyFill="1" applyBorder="1" applyAlignment="1">
      <alignment horizontal="center" vertical="center" wrapText="1"/>
    </xf>
    <xf numFmtId="0" fontId="13" fillId="11" borderId="0" xfId="0" applyFont="1" applyFill="1" applyAlignment="1">
      <alignment horizontal="left" vertical="center" wrapText="1"/>
    </xf>
    <xf numFmtId="0" fontId="13" fillId="11" borderId="18" xfId="0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8" fillId="6" borderId="0" xfId="0" applyFont="1" applyFill="1" applyAlignment="1">
      <alignment horizontal="center"/>
    </xf>
    <xf numFmtId="0" fontId="0" fillId="20" borderId="0" xfId="0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51">
    <dxf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border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 tint="-0.249977111117893"/>
          <bgColor theme="7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5"/>
        </patternFill>
      </fill>
    </dxf>
    <dxf>
      <border outline="0">
        <bottom style="thin">
          <color theme="1"/>
        </bottom>
      </border>
    </dxf>
    <dxf>
      <border outline="0">
        <top style="thin">
          <color theme="5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5"/>
        </patternFill>
      </fill>
    </dxf>
  </dxfs>
  <tableStyles count="0" defaultTableStyle="TableStyleMedium2" defaultPivotStyle="PivotStyleLight16"/>
  <colors>
    <mruColors>
      <color rgb="FFE5F4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16098</xdr:colOff>
      <xdr:row>12</xdr:row>
      <xdr:rowOff>5366</xdr:rowOff>
    </xdr:from>
    <xdr:to>
      <xdr:col>3</xdr:col>
      <xdr:colOff>354169</xdr:colOff>
      <xdr:row>12</xdr:row>
      <xdr:rowOff>169035</xdr:rowOff>
    </xdr:to>
    <xdr:sp macro="" textlink="">
      <xdr:nvSpPr>
        <xdr:cNvPr id="2" name="Flecha: a la derecha 1">
          <a:extLst>
            <a:ext uri="{FF2B5EF4-FFF2-40B4-BE49-F238E27FC236}">
              <a16:creationId xmlns:a16="http://schemas.microsoft.com/office/drawing/2014/main" id="{778110B9-7F97-EF50-DFEC-3B990FD5BDDE}"/>
            </a:ext>
          </a:extLst>
        </xdr:cNvPr>
        <xdr:cNvSpPr/>
      </xdr:nvSpPr>
      <xdr:spPr>
        <a:xfrm>
          <a:off x="2385274" y="2602605"/>
          <a:ext cx="338071" cy="163669"/>
        </a:xfrm>
        <a:prstGeom prst="rightArrow">
          <a:avLst/>
        </a:prstGeom>
        <a:solidFill>
          <a:srgbClr val="E5F4D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UY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16098</xdr:colOff>
      <xdr:row>12</xdr:row>
      <xdr:rowOff>5366</xdr:rowOff>
    </xdr:from>
    <xdr:to>
      <xdr:col>3</xdr:col>
      <xdr:colOff>354169</xdr:colOff>
      <xdr:row>12</xdr:row>
      <xdr:rowOff>169035</xdr:rowOff>
    </xdr:to>
    <xdr:sp macro="" textlink="">
      <xdr:nvSpPr>
        <xdr:cNvPr id="2" name="Flecha: a la derecha 1">
          <a:extLst>
            <a:ext uri="{FF2B5EF4-FFF2-40B4-BE49-F238E27FC236}">
              <a16:creationId xmlns:a16="http://schemas.microsoft.com/office/drawing/2014/main" id="{A11BDBC4-2ACF-4BFD-966E-D60CF144E810}"/>
            </a:ext>
          </a:extLst>
        </xdr:cNvPr>
        <xdr:cNvSpPr/>
      </xdr:nvSpPr>
      <xdr:spPr>
        <a:xfrm>
          <a:off x="2302098" y="2377091"/>
          <a:ext cx="319021" cy="163669"/>
        </a:xfrm>
        <a:prstGeom prst="rightArrow">
          <a:avLst/>
        </a:prstGeom>
        <a:solidFill>
          <a:srgbClr val="E5F4D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UY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16098</xdr:colOff>
      <xdr:row>12</xdr:row>
      <xdr:rowOff>5366</xdr:rowOff>
    </xdr:from>
    <xdr:to>
      <xdr:col>3</xdr:col>
      <xdr:colOff>354169</xdr:colOff>
      <xdr:row>12</xdr:row>
      <xdr:rowOff>169035</xdr:rowOff>
    </xdr:to>
    <xdr:sp macro="" textlink="">
      <xdr:nvSpPr>
        <xdr:cNvPr id="2" name="Flecha: a la derecha 1">
          <a:extLst>
            <a:ext uri="{FF2B5EF4-FFF2-40B4-BE49-F238E27FC236}">
              <a16:creationId xmlns:a16="http://schemas.microsoft.com/office/drawing/2014/main" id="{CE9A690A-63D2-4C57-AFD6-1C0628E569BA}"/>
            </a:ext>
          </a:extLst>
        </xdr:cNvPr>
        <xdr:cNvSpPr/>
      </xdr:nvSpPr>
      <xdr:spPr>
        <a:xfrm>
          <a:off x="2302098" y="2377091"/>
          <a:ext cx="319021" cy="163669"/>
        </a:xfrm>
        <a:prstGeom prst="rightArrow">
          <a:avLst/>
        </a:prstGeom>
        <a:solidFill>
          <a:srgbClr val="E5F4D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UY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16098</xdr:colOff>
      <xdr:row>12</xdr:row>
      <xdr:rowOff>5366</xdr:rowOff>
    </xdr:from>
    <xdr:to>
      <xdr:col>3</xdr:col>
      <xdr:colOff>354169</xdr:colOff>
      <xdr:row>12</xdr:row>
      <xdr:rowOff>169035</xdr:rowOff>
    </xdr:to>
    <xdr:sp macro="" textlink="">
      <xdr:nvSpPr>
        <xdr:cNvPr id="2" name="Flecha: a la derecha 1">
          <a:extLst>
            <a:ext uri="{FF2B5EF4-FFF2-40B4-BE49-F238E27FC236}">
              <a16:creationId xmlns:a16="http://schemas.microsoft.com/office/drawing/2014/main" id="{3693DFDB-3C10-45DA-A23D-17B27A8F7375}"/>
            </a:ext>
          </a:extLst>
        </xdr:cNvPr>
        <xdr:cNvSpPr/>
      </xdr:nvSpPr>
      <xdr:spPr>
        <a:xfrm>
          <a:off x="2302098" y="2377091"/>
          <a:ext cx="319021" cy="163669"/>
        </a:xfrm>
        <a:prstGeom prst="rightArrow">
          <a:avLst/>
        </a:prstGeom>
        <a:solidFill>
          <a:srgbClr val="E5F4D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UY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16098</xdr:colOff>
      <xdr:row>12</xdr:row>
      <xdr:rowOff>5366</xdr:rowOff>
    </xdr:from>
    <xdr:to>
      <xdr:col>3</xdr:col>
      <xdr:colOff>354169</xdr:colOff>
      <xdr:row>12</xdr:row>
      <xdr:rowOff>169035</xdr:rowOff>
    </xdr:to>
    <xdr:sp macro="" textlink="">
      <xdr:nvSpPr>
        <xdr:cNvPr id="2" name="Flecha: a la derecha 1">
          <a:extLst>
            <a:ext uri="{FF2B5EF4-FFF2-40B4-BE49-F238E27FC236}">
              <a16:creationId xmlns:a16="http://schemas.microsoft.com/office/drawing/2014/main" id="{7F38D77E-F483-48D3-9757-A97CB26D066C}"/>
            </a:ext>
          </a:extLst>
        </xdr:cNvPr>
        <xdr:cNvSpPr/>
      </xdr:nvSpPr>
      <xdr:spPr>
        <a:xfrm>
          <a:off x="2302098" y="2377091"/>
          <a:ext cx="319021" cy="163669"/>
        </a:xfrm>
        <a:prstGeom prst="rightArrow">
          <a:avLst/>
        </a:prstGeom>
        <a:solidFill>
          <a:srgbClr val="E5F4D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UY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16098</xdr:colOff>
      <xdr:row>12</xdr:row>
      <xdr:rowOff>5366</xdr:rowOff>
    </xdr:from>
    <xdr:to>
      <xdr:col>3</xdr:col>
      <xdr:colOff>354169</xdr:colOff>
      <xdr:row>12</xdr:row>
      <xdr:rowOff>169035</xdr:rowOff>
    </xdr:to>
    <xdr:sp macro="" textlink="">
      <xdr:nvSpPr>
        <xdr:cNvPr id="2" name="Flecha: a la derecha 1">
          <a:extLst>
            <a:ext uri="{FF2B5EF4-FFF2-40B4-BE49-F238E27FC236}">
              <a16:creationId xmlns:a16="http://schemas.microsoft.com/office/drawing/2014/main" id="{30694BCF-8C74-499F-8D37-E29F3ED6E7D0}"/>
            </a:ext>
          </a:extLst>
        </xdr:cNvPr>
        <xdr:cNvSpPr/>
      </xdr:nvSpPr>
      <xdr:spPr>
        <a:xfrm>
          <a:off x="2302098" y="2377091"/>
          <a:ext cx="319021" cy="163669"/>
        </a:xfrm>
        <a:prstGeom prst="rightArrow">
          <a:avLst/>
        </a:prstGeom>
        <a:solidFill>
          <a:srgbClr val="E5F4D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UY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LPereira\Desktop\respaldo%20lorena\PROYECTOS\AGRONOMICA\Planilla%20Anexa%20-%20INVAGR%20V5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digos"/>
    </sheet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VERANO" displayName="VERANO" ref="B2:B4" totalsRowShown="0">
  <autoFilter ref="B2:B4" xr:uid="{00000000-0009-0000-0100-000006000000}"/>
  <tableColumns count="1">
    <tableColumn id="1" xr3:uid="{00000000-0010-0000-0000-000001000000}" name="VERANO"/>
  </tableColumns>
  <tableStyleInfo name="TableStyleDark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5000000}" name="Viento_GIRASOL" displayName="Viento_GIRASOL" ref="E2:E4" totalsRowShown="0">
  <autoFilter ref="E2:E4" xr:uid="{00000000-0009-0000-0100-00000B000000}"/>
  <tableColumns count="1">
    <tableColumn id="1" xr3:uid="{00000000-0010-0000-0500-000001000000}" name="GIRASOL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6000000}" name="Viento_SORGO" displayName="Viento_SORGO" ref="F2:F4" totalsRowShown="0">
  <autoFilter ref="F2:F4" xr:uid="{00000000-0009-0000-0100-00000C000000}"/>
  <tableColumns count="1">
    <tableColumn id="1" xr3:uid="{00000000-0010-0000-0600-000001000000}" name="SORGO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7000000}" name="Viento_ARROZ" displayName="Viento_ARROZ" ref="G2:G4" totalsRowShown="0">
  <autoFilter ref="G2:G4" xr:uid="{00000000-0009-0000-0100-00000D000000}"/>
  <tableColumns count="1">
    <tableColumn id="1" xr3:uid="{00000000-0010-0000-0700-000001000000}" name="ARROZ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8000000}" name="Viento_SUDANGRASS" displayName="Viento_SUDANGRASS" ref="I2:I4" totalsRowShown="0" headerRowDxfId="50" tableBorderDxfId="49">
  <autoFilter ref="I2:I4" xr:uid="{00000000-0009-0000-0100-00000E000000}"/>
  <tableColumns count="1">
    <tableColumn id="2" xr3:uid="{00000000-0010-0000-0800-000002000000}" name="SUDANGRASS"/>
  </tableColumns>
  <tableStyleInfo name="TableStyleMedium1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9000000}" name="Viento_SOJA" displayName="Viento_SOJA" ref="L2:L4" totalsRowShown="0">
  <autoFilter ref="L2:L4" xr:uid="{00000000-0009-0000-0100-00000F000000}"/>
  <tableColumns count="1">
    <tableColumn id="1" xr3:uid="{00000000-0010-0000-0900-000001000000}" name="SOJA"/>
  </tableColumns>
  <tableStyleInfo name="TableStyleMedium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A000000}" name="Viento_MAIZ" displayName="Viento_MAIZ" ref="M2:M4" totalsRowShown="0">
  <autoFilter ref="M2:M4" xr:uid="{00000000-0009-0000-0100-000010000000}"/>
  <tableColumns count="1">
    <tableColumn id="1" xr3:uid="{00000000-0010-0000-0A00-000001000000}" name="MAIZ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B000000}" name="Viento_CEBADA" displayName="Viento_CEBADA" ref="K2:K4" totalsRowShown="0">
  <autoFilter ref="K2:K4" xr:uid="{00000000-0009-0000-0100-000011000000}"/>
  <tableColumns count="1">
    <tableColumn id="1" xr3:uid="{00000000-0010-0000-0B00-000001000000}" name="CEBADA"/>
  </tableColumns>
  <tableStyleInfo name="TableStyleMedium10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C000000}" name="Viento_TRIGO" displayName="Viento_TRIGO" ref="J2:J4" totalsRowShown="0">
  <autoFilter ref="J2:J4" xr:uid="{00000000-0009-0000-0100-000012000000}"/>
  <tableColumns count="1">
    <tableColumn id="1" xr3:uid="{00000000-0010-0000-0C00-000001000000}" name="TRIGO"/>
  </tableColumns>
  <tableStyleInfo name="TableStyleMedium13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D000000}" name="INVIERNO" displayName="INVIERNO" ref="A2:A6" totalsRowShown="0" tableBorderDxfId="48">
  <autoFilter ref="A2:A6" xr:uid="{00000000-0009-0000-0100-000013000000}"/>
  <tableColumns count="1">
    <tableColumn id="1" xr3:uid="{00000000-0010-0000-0D00-000001000000}" name="INVIERNO"/>
  </tableColumns>
  <tableStyleInfo name="TableStyleDark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E000000}" name="Viento_AVENA" displayName="Viento_AVENA" ref="N2:N4" totalsRowShown="0">
  <autoFilter ref="N2:N4" xr:uid="{00000000-0009-0000-0100-000014000000}"/>
  <tableColumns count="1">
    <tableColumn id="1" xr3:uid="{00000000-0010-0000-0E00-000001000000}" name="AVENA"/>
  </tableColumns>
  <tableStyleInfo name="TableStyleMedium1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F000000}" name="Viento_COLZA" displayName="Viento_COLZA" ref="O2:O5" totalsRowShown="0">
  <autoFilter ref="O2:O5" xr:uid="{00000000-0009-0000-0100-000015000000}"/>
  <tableColumns count="1">
    <tableColumn id="1" xr3:uid="{00000000-0010-0000-0F00-000001000000}" name="COLZA"/>
  </tableColumns>
  <tableStyleInfo name="TableStyleMedium13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0000000}" name="Viento_CARINATA" displayName="Viento_CARINATA" ref="P2:P5" totalsRowShown="0">
  <autoFilter ref="P2:P5" xr:uid="{00000000-0009-0000-0100-000016000000}"/>
  <tableColumns count="1">
    <tableColumn id="1" xr3:uid="{00000000-0010-0000-1000-000001000000}" name="CARINATA"/>
  </tableColumns>
  <tableStyleInfo name="TableStyleMedium14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1000000}" name="Viento_LUPINO" displayName="Viento_LUPINO" ref="Q2:Q4" totalsRowShown="0">
  <autoFilter ref="Q2:Q4" xr:uid="{00000000-0009-0000-0100-000017000000}"/>
  <tableColumns count="1">
    <tableColumn id="1" xr3:uid="{00000000-0010-0000-1100-000001000000}" name="LUPINO"/>
  </tableColumns>
  <tableStyleInfo name="TableStyleMedium8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12000000}" name="Viento_VICIA" displayName="Viento_VICIA" ref="R2:R4" totalsRowShown="0">
  <autoFilter ref="R2:R4" xr:uid="{00000000-0009-0000-0100-000018000000}"/>
  <tableColumns count="1">
    <tableColumn id="1" xr3:uid="{00000000-0010-0000-1200-000001000000}" name="VICIA"/>
  </tableColumns>
  <tableStyleInfo name="TableStyleMedium3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13000000}" name="Viento_MOHA" displayName="Viento_MOHA" ref="H2:H4" totalsRowShown="0" headerRowDxfId="47">
  <autoFilter ref="H2:H4" xr:uid="{00000000-0009-0000-0100-00001A000000}"/>
  <tableColumns count="1">
    <tableColumn id="1" xr3:uid="{00000000-0010-0000-1300-000001000000}" name="MOHA"/>
  </tableColumns>
  <tableStyleInfo name="TableStyleMedium6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14000000}" name="Viento_RAIGAS" displayName="Viento_RAIGAS" ref="S2:S4" totalsRowShown="0" tableBorderDxfId="46">
  <autoFilter ref="S2:S4" xr:uid="{00000000-0009-0000-0100-00001B000000}"/>
  <tableColumns count="1">
    <tableColumn id="1" xr3:uid="{00000000-0010-0000-1400-000001000000}" name="RAIGAS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15000000}" name="Viento_FESTUCA" displayName="Viento_FESTUCA" ref="T2:T4" totalsRowShown="0">
  <autoFilter ref="T2:T4" xr:uid="{00000000-0009-0000-0100-00001C000000}"/>
  <tableColumns count="1">
    <tableColumn id="1" xr3:uid="{00000000-0010-0000-1500-000001000000}" name="FESTUCA"/>
  </tableColumns>
  <tableStyleInfo name="TableStyleMedium13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16000000}" name="Viento_DACTYLIS" displayName="Viento_DACTYLIS" ref="U2:U4" totalsRowShown="0">
  <autoFilter ref="U2:U4" xr:uid="{00000000-0009-0000-0100-00001D000000}"/>
  <tableColumns count="1">
    <tableColumn id="1" xr3:uid="{00000000-0010-0000-1600-000001000000}" name="DACTYLIS"/>
  </tableColumns>
  <tableStyleInfo name="TableStyleMedium7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17000000}" name="Viento_PHALARIS" displayName="Viento_PHALARIS" ref="V2:V4" totalsRowShown="0">
  <autoFilter ref="V2:V4" xr:uid="{00000000-0009-0000-0100-00001E000000}"/>
  <tableColumns count="1">
    <tableColumn id="1" xr3:uid="{00000000-0010-0000-1700-000001000000}" name="PHALARIS"/>
  </tableColumns>
  <tableStyleInfo name="TableStyleMedium8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18000000}" name="Viento_ALFALFA" displayName="Viento_ALFALFA" ref="W2:W4" totalsRowShown="0">
  <autoFilter ref="W2:W4" xr:uid="{00000000-0009-0000-0100-00001F000000}"/>
  <tableColumns count="1">
    <tableColumn id="1" xr3:uid="{00000000-0010-0000-1800-000001000000}" name="ALFALFA"/>
  </tableColumns>
  <tableStyleInfo name="TableStyleMedium10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19000000}" name="Viento_TRÉBOL" displayName="Viento_TRÉBOL" ref="X2:X4" totalsRowShown="0">
  <autoFilter ref="X2:X4" xr:uid="{00000000-0009-0000-0100-000020000000}"/>
  <tableColumns count="1">
    <tableColumn id="1" xr3:uid="{00000000-0010-0000-1900-000001000000}" name="TRÉBOL"/>
  </tableColumns>
  <tableStyleInfo name="TableStyleMedium1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1A000000}" name="Viento_LOTUS" displayName="Viento_LOTUS" ref="Y2:Y4" totalsRowShown="0">
  <autoFilter ref="Y2:Y4" xr:uid="{00000000-0009-0000-0100-000021000000}"/>
  <tableColumns count="1">
    <tableColumn id="1" xr3:uid="{00000000-0010-0000-1A00-000001000000}" name="LOTUS"/>
  </tableColumns>
  <tableStyleInfo name="TableStyleMedium6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1B000000}" name="Viento_CAMELINA" displayName="Viento_CAMELINA" ref="Z2:Z5" totalsRowShown="0">
  <autoFilter ref="Z2:Z5" xr:uid="{00000000-0009-0000-0100-000022000000}"/>
  <tableColumns count="1">
    <tableColumn id="1" xr3:uid="{00000000-0010-0000-1B00-000001000000}" name="CAMELINA"/>
  </tableColumns>
  <tableStyleInfo name="TableStyleMedium1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1C000000}" name="Resiembra_GIRASOL" displayName="Resiembra_GIRASOL" ref="E9:E12" totalsRowShown="0" headerRowDxfId="45">
  <autoFilter ref="E9:E12" xr:uid="{00000000-0009-0000-0100-000024000000}"/>
  <tableColumns count="1">
    <tableColumn id="1" xr3:uid="{00000000-0010-0000-1C00-000001000000}" name="GIRASOL"/>
  </tableColumns>
  <tableStyleInfo name="TableStyleMedium6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00000000-000C-0000-FFFF-FFFF1D000000}" name="Resiembra_SORGO" displayName="Resiembra_SORGO" ref="F9:F12" totalsRowShown="0" headerRowDxfId="44">
  <autoFilter ref="F9:F12" xr:uid="{00000000-0009-0000-0100-000025000000}"/>
  <tableColumns count="1">
    <tableColumn id="1" xr3:uid="{00000000-0010-0000-1D00-000001000000}" name="SORGO" dataDxfId="43"/>
  </tableColumns>
  <tableStyleInfo name="TableStyleMedium3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00000000-000C-0000-FFFF-FFFF1E000000}" name="Resiembra_Arroz" displayName="Resiembra_Arroz" ref="G9:G11" totalsRowShown="0" headerRowDxfId="42">
  <autoFilter ref="G9:G11" xr:uid="{00000000-0009-0000-0100-000026000000}"/>
  <tableColumns count="1">
    <tableColumn id="1" xr3:uid="{00000000-0010-0000-1E00-000001000000}" name="ARROZ"/>
  </tableColumns>
  <tableStyleInfo name="TableStyleMedium4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1F000000}" name="Resiembra_Moha" displayName="Resiembra_Moha" ref="H9:H12" totalsRowShown="0" headerRowDxfId="41">
  <autoFilter ref="H9:H12" xr:uid="{00000000-0009-0000-0100-000027000000}"/>
  <tableColumns count="1">
    <tableColumn id="1" xr3:uid="{00000000-0010-0000-1F00-000001000000}" name="MOHA" dataDxfId="40"/>
  </tableColumns>
  <tableStyleInfo name="TableStyleMedium3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000000-000C-0000-FFFF-FFFF20000000}" name="Resiembra_Sudangrass" displayName="Resiembra_Sudangrass" ref="I9:I12" totalsRowShown="0" headerRowDxfId="39">
  <autoFilter ref="I9:I12" xr:uid="{00000000-0009-0000-0100-000028000000}"/>
  <tableColumns count="1">
    <tableColumn id="1" xr3:uid="{00000000-0010-0000-2000-000001000000}" name="SUDANGRASS" dataDxfId="38"/>
  </tableColumns>
  <tableStyleInfo name="TableStyleMedium5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0000000-000C-0000-FFFF-FFFF21000000}" name="Resiembra_Trigo" displayName="Resiembra_Trigo" ref="J9:J11" totalsRowShown="0" headerRowDxfId="37">
  <autoFilter ref="J9:J11" xr:uid="{00000000-0009-0000-0100-000029000000}"/>
  <tableColumns count="1">
    <tableColumn id="1" xr3:uid="{00000000-0010-0000-2100-000001000000}" name="TRIGO"/>
  </tableColumns>
  <tableStyleInfo name="TableStyleMedium6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00000000-000C-0000-FFFF-FFFF22000000}" name="Resiembra_Cebada" displayName="Resiembra_Cebada" ref="K9:K11" totalsRowShown="0" headerRowDxfId="36">
  <autoFilter ref="K9:K11" xr:uid="{00000000-0009-0000-0100-00002A000000}"/>
  <tableColumns count="1">
    <tableColumn id="1" xr3:uid="{00000000-0010-0000-2200-000001000000}" name="CEBADA"/>
  </tableColumns>
  <tableStyleInfo name="TableStyleMedium7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00000000-000C-0000-FFFF-FFFF23000000}" name="Resiembra_Soja" displayName="Resiembra_Soja" ref="L9:L12" totalsRowShown="0" headerRowDxfId="35">
  <autoFilter ref="L9:L12" xr:uid="{00000000-0009-0000-0100-00002B000000}"/>
  <tableColumns count="1">
    <tableColumn id="1" xr3:uid="{00000000-0010-0000-2300-000001000000}" name="SOJA" dataDxfId="34"/>
  </tableColumns>
  <tableStyleInfo name="TableStyleMedium8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00000000-000C-0000-FFFF-FFFF24000000}" name="Resiembra_Maiz" displayName="Resiembra_Maiz" ref="M9:M12" totalsRowShown="0" headerRowDxfId="33">
  <autoFilter ref="M9:M12" xr:uid="{00000000-0009-0000-0100-00002C000000}"/>
  <tableColumns count="1">
    <tableColumn id="1" xr3:uid="{00000000-0010-0000-2400-000001000000}" name="MAIZ" dataDxfId="32"/>
  </tableColumns>
  <tableStyleInfo name="TableStyleMedium9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00000000-000C-0000-FFFF-FFFF25000000}" name="Resiembra_Avena" displayName="Resiembra_Avena" ref="N9:N11" totalsRowShown="0" headerRowDxfId="31">
  <autoFilter ref="N9:N11" xr:uid="{00000000-0009-0000-0100-00002D000000}"/>
  <tableColumns count="1">
    <tableColumn id="1" xr3:uid="{00000000-0010-0000-2500-000001000000}" name="AVENA"/>
  </tableColumns>
  <tableStyleInfo name="TableStyleMedium10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0000000-000C-0000-FFFF-FFFF26000000}" name="Resiembra_Colza" displayName="Resiembra_Colza" ref="O9:O11" totalsRowShown="0" headerRowDxfId="30">
  <autoFilter ref="O9:O11" xr:uid="{00000000-0009-0000-0100-00002E000000}"/>
  <tableColumns count="1">
    <tableColumn id="1" xr3:uid="{00000000-0010-0000-2600-000001000000}" name="COLZA"/>
  </tableColumns>
  <tableStyleInfo name="TableStyleMedium11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00000000-000C-0000-FFFF-FFFF27000000}" name="Resiembra_Carinata" displayName="Resiembra_Carinata" ref="P9:P11" totalsRowShown="0" headerRowDxfId="29">
  <autoFilter ref="P9:P11" xr:uid="{00000000-0009-0000-0100-00002F000000}"/>
  <tableColumns count="1">
    <tableColumn id="1" xr3:uid="{00000000-0010-0000-2700-000001000000}" name="CARINATA"/>
  </tableColumns>
  <tableStyleInfo name="TableStyleMedium1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00000000-000C-0000-FFFF-FFFF28000000}" name="Resiembra_Lupino" displayName="Resiembra_Lupino" ref="Q9:Q11" totalsRowShown="0" headerRowDxfId="28">
  <autoFilter ref="Q9:Q11" xr:uid="{00000000-0009-0000-0100-000030000000}"/>
  <tableColumns count="1">
    <tableColumn id="1" xr3:uid="{00000000-0010-0000-2800-000001000000}" name="LUPINO"/>
  </tableColumns>
  <tableStyleInfo name="TableStyleMedium13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00000000-000C-0000-FFFF-FFFF29000000}" name="Resiembra_Vicia" displayName="Resiembra_Vicia" ref="R9:R11" totalsRowShown="0" headerRowDxfId="27">
  <autoFilter ref="R9:R11" xr:uid="{00000000-0009-0000-0100-000031000000}"/>
  <tableColumns count="1">
    <tableColumn id="1" xr3:uid="{00000000-0010-0000-2900-000001000000}" name="VICIA"/>
  </tableColumns>
  <tableStyleInfo name="TableStyleMedium14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00000000-000C-0000-FFFF-FFFF2A000000}" name="Resiembra_Raigas" displayName="Resiembra_Raigas" ref="S9:S11" totalsRowShown="0" headerRowDxfId="26">
  <autoFilter ref="S9:S11" xr:uid="{00000000-0009-0000-0100-000032000000}"/>
  <tableColumns count="1">
    <tableColumn id="1" xr3:uid="{00000000-0010-0000-2A00-000001000000}" name="RAIGAS"/>
  </tableColumns>
  <tableStyleInfo name="TableStyleMedium15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00000000-000C-0000-FFFF-FFFF2B000000}" name="Resiembra_Festuca" displayName="Resiembra_Festuca" ref="T9:T11" totalsRowShown="0" headerRowDxfId="25">
  <autoFilter ref="T9:T11" xr:uid="{00000000-0009-0000-0100-000033000000}"/>
  <tableColumns count="1">
    <tableColumn id="1" xr3:uid="{00000000-0010-0000-2B00-000001000000}" name="FESTUCA"/>
  </tableColumns>
  <tableStyleInfo name="TableStyleMedium16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00000000-000C-0000-FFFF-FFFF2C000000}" name="Resiembra_Dactylis" displayName="Resiembra_Dactylis" ref="U9:U11" totalsRowShown="0" headerRowDxfId="24">
  <autoFilter ref="U9:U11" xr:uid="{00000000-0009-0000-0100-000034000000}"/>
  <tableColumns count="1">
    <tableColumn id="1" xr3:uid="{00000000-0010-0000-2C00-000001000000}" name="DACTYLIS"/>
  </tableColumns>
  <tableStyleInfo name="TableStyleMedium17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0000000-000C-0000-FFFF-FFFF2D000000}" name="Resiembra_Phalaris" displayName="Resiembra_Phalaris" ref="V9:V11" totalsRowShown="0" headerRowDxfId="23">
  <autoFilter ref="V9:V11" xr:uid="{00000000-0009-0000-0100-000035000000}"/>
  <tableColumns count="1">
    <tableColumn id="1" xr3:uid="{00000000-0010-0000-2D00-000001000000}" name="PHALARIS"/>
  </tableColumns>
  <tableStyleInfo name="TableStyleMedium18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0000000-000C-0000-FFFF-FFFF2E000000}" name="Resiembra_Alfalfa" displayName="Resiembra_Alfalfa" ref="W9:W11" totalsRowShown="0" headerRowDxfId="22">
  <autoFilter ref="W9:W11" xr:uid="{00000000-0009-0000-0100-000036000000}"/>
  <tableColumns count="1">
    <tableColumn id="1" xr3:uid="{00000000-0010-0000-2E00-000001000000}" name="ALFALFA"/>
  </tableColumns>
  <tableStyleInfo name="TableStyleMedium19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00000000-000C-0000-FFFF-FFFF2F000000}" name="Resiembra_Trebol_Rojo" displayName="Resiembra_Trebol_Rojo" ref="X9:X11" totalsRowShown="0" headerRowDxfId="21">
  <autoFilter ref="X9:X11" xr:uid="{00000000-0009-0000-0100-000037000000}"/>
  <tableColumns count="1">
    <tableColumn id="1" xr3:uid="{00000000-0010-0000-2F00-000001000000}" name="TREBOL ROJO"/>
  </tableColumns>
  <tableStyleInfo name="TableStyleMedium20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00000000-000C-0000-FFFF-FFFF30000000}" name="Resiembra_Trebol_Blanco" displayName="Resiembra_Trebol_Blanco" ref="Y9:Y11" totalsRowShown="0" headerRowDxfId="20" dataDxfId="19" tableBorderDxfId="18">
  <autoFilter ref="Y9:Y11" xr:uid="{00000000-0009-0000-0100-000038000000}"/>
  <tableColumns count="1">
    <tableColumn id="1" xr3:uid="{00000000-0010-0000-3000-000001000000}" name="TREBOL BLANCO" dataDxfId="17"/>
  </tableColumns>
  <tableStyleInfo name="TableStyleMedium21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00000000-000C-0000-FFFF-FFFF31000000}" name="Resiembra_Lotus" displayName="Resiembra_Lotus" ref="Z9:Z11" totalsRowShown="0" headerRowDxfId="16" dataDxfId="15" tableBorderDxfId="14">
  <autoFilter ref="Z9:Z11" xr:uid="{00000000-0009-0000-0100-000039000000}"/>
  <tableColumns count="1">
    <tableColumn id="1" xr3:uid="{00000000-0010-0000-3100-000001000000}" name="LOTUS" dataDxfId="13"/>
  </tableColumns>
  <tableStyleInfo name="TableStyleMedium22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00000000-000C-0000-FFFF-FFFF32000000}" name="Resiembra_Camelina" displayName="Resiembra_Camelina" ref="AA9:AA11" totalsRowShown="0" headerRowDxfId="12" dataDxfId="11" tableBorderDxfId="10">
  <autoFilter ref="AA9:AA11" xr:uid="{00000000-0009-0000-0100-00003A000000}"/>
  <tableColumns count="1">
    <tableColumn id="1" xr3:uid="{00000000-0010-0000-3200-000001000000}" name="CAMELINA" dataDxfId="9"/>
  </tableColumns>
  <tableStyleInfo name="TableStyleMedium23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33000000}" name="codigo_CULTIVOS" displayName="codigo_CULTIVOS" ref="A1:B24" totalsRowShown="0">
  <autoFilter ref="A1:B24" xr:uid="{00000000-0009-0000-0100-000001000000}"/>
  <tableColumns count="2">
    <tableColumn id="1" xr3:uid="{00000000-0010-0000-3300-000001000000}" name="CULTIVO" dataDxfId="8"/>
    <tableColumn id="2" xr3:uid="{00000000-0010-0000-3300-000002000000}" name="Columna1"/>
  </tableColumns>
  <tableStyleInfo name="TableStyleMedium4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34000000}" name="Codigo_Plan_de_pagos" displayName="Codigo_Plan_de_pagos" ref="D1:E14" headerRowDxfId="7" dataDxfId="6" tableBorderDxfId="5">
  <autoFilter ref="D1:E14" xr:uid="{00000000-0009-0000-0100-000002000000}"/>
  <tableColumns count="2">
    <tableColumn id="1" xr3:uid="{00000000-0010-0000-3400-000001000000}" name="Planes_de_Pagos" totalsRowFunction="count" dataDxfId="4" totalsRowDxfId="3"/>
    <tableColumn id="2" xr3:uid="{00000000-0010-0000-3400-000002000000}" name="Còdigo" dataDxfId="2" totalsRowDxfId="1"/>
  </tableColumns>
  <tableStyleInfo name="TableStyleMedium2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36000000}" name="codigo_DEDUCIBLE" displayName="codigo_DEDUCIBLE" ref="J1:K3" totalsRowShown="0">
  <autoFilter ref="J1:K3" xr:uid="{00000000-0009-0000-0100-000004000000}"/>
  <tableColumns count="2">
    <tableColumn id="1" xr3:uid="{00000000-0010-0000-3600-000001000000}" name="GRANIZO/INC"/>
    <tableColumn id="2" xr3:uid="{00000000-0010-0000-3600-000002000000}" name="Columna1"/>
  </tableColumns>
  <tableStyleInfo name="TableStyleLight1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37000000}" name="codigo­_VIENTO" displayName="codigo­_VIENTO" ref="M1:N3" totalsRowShown="0">
  <autoFilter ref="M1:N3" xr:uid="{00000000-0009-0000-0100-000005000000}"/>
  <tableColumns count="2">
    <tableColumn id="1" xr3:uid="{00000000-0010-0000-3700-000001000000}" name="VIENTO"/>
    <tableColumn id="2" xr3:uid="{00000000-0010-0000-3700-000002000000}" name="Columna1" dataDxfId="0"/>
  </tableColumns>
  <tableStyleInfo name="TableStyleLight1"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38000000}" name="DDIRECTOS" displayName="DDIRECTOS" ref="P1:Q4" totalsRowShown="0">
  <autoFilter ref="P1:Q4" xr:uid="{00000000-0009-0000-0100-000019000000}"/>
  <tableColumns count="2">
    <tableColumn id="1" xr3:uid="{00000000-0010-0000-3800-000001000000}" name="DAÑOS DIRECTOS"/>
    <tableColumn id="2" xr3:uid="{00000000-0010-0000-3800-000002000000}" name="Columna1"/>
  </tableColumns>
  <tableStyleInfo name="TableStyleLight11"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00000000-000C-0000-FFFF-FFFF39000000}" name="Codigo_Resiembra" displayName="Codigo_Resiembra" ref="S1:T3" totalsRowShown="0">
  <autoFilter ref="S1:T3" xr:uid="{00000000-0009-0000-0100-000023000000}"/>
  <tableColumns count="2">
    <tableColumn id="1" xr3:uid="{00000000-0010-0000-3900-000001000000}" name="RESIEMBRA"/>
    <tableColumn id="2" xr3:uid="{00000000-0010-0000-3900-000002000000}" name="Columna1"/>
  </tableColumns>
  <tableStyleInfo name="TableStyleMedium7"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6B5E99C2-8A51-4DF2-A604-58490AD0726A}" name="codigo_DEPARTAMENTO" displayName="codigo_DEPARTAMENTO" ref="G1:H28" totalsRowShown="0">
  <autoFilter ref="G1:H28" xr:uid="{6B5E99C2-8A51-4DF2-A604-58490AD0726A}"/>
  <tableColumns count="2">
    <tableColumn id="1" xr3:uid="{C792DFF3-952C-4227-9D0E-75D0A424E2A6}" name="DEPARTAMENTOS"/>
    <tableColumn id="2" xr3:uid="{DA64255B-8F3F-43F1-A1F2-EB6275A1AB3B}" name="Columna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26" Type="http://schemas.openxmlformats.org/officeDocument/2006/relationships/table" Target="../tables/table25.xml"/><Relationship Id="rId39" Type="http://schemas.openxmlformats.org/officeDocument/2006/relationships/table" Target="../tables/table38.xml"/><Relationship Id="rId21" Type="http://schemas.openxmlformats.org/officeDocument/2006/relationships/table" Target="../tables/table20.xml"/><Relationship Id="rId34" Type="http://schemas.openxmlformats.org/officeDocument/2006/relationships/table" Target="../tables/table33.xml"/><Relationship Id="rId42" Type="http://schemas.openxmlformats.org/officeDocument/2006/relationships/table" Target="../tables/table41.xml"/><Relationship Id="rId47" Type="http://schemas.openxmlformats.org/officeDocument/2006/relationships/table" Target="../tables/table46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9" Type="http://schemas.openxmlformats.org/officeDocument/2006/relationships/table" Target="../tables/table28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32" Type="http://schemas.openxmlformats.org/officeDocument/2006/relationships/table" Target="../tables/table31.xml"/><Relationship Id="rId37" Type="http://schemas.openxmlformats.org/officeDocument/2006/relationships/table" Target="../tables/table36.xml"/><Relationship Id="rId40" Type="http://schemas.openxmlformats.org/officeDocument/2006/relationships/table" Target="../tables/table39.xml"/><Relationship Id="rId45" Type="http://schemas.openxmlformats.org/officeDocument/2006/relationships/table" Target="../tables/table44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36" Type="http://schemas.openxmlformats.org/officeDocument/2006/relationships/table" Target="../tables/table35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31" Type="http://schemas.openxmlformats.org/officeDocument/2006/relationships/table" Target="../tables/table30.xml"/><Relationship Id="rId44" Type="http://schemas.openxmlformats.org/officeDocument/2006/relationships/table" Target="../tables/table43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Relationship Id="rId30" Type="http://schemas.openxmlformats.org/officeDocument/2006/relationships/table" Target="../tables/table29.xml"/><Relationship Id="rId35" Type="http://schemas.openxmlformats.org/officeDocument/2006/relationships/table" Target="../tables/table34.xml"/><Relationship Id="rId43" Type="http://schemas.openxmlformats.org/officeDocument/2006/relationships/table" Target="../tables/table42.xml"/><Relationship Id="rId48" Type="http://schemas.openxmlformats.org/officeDocument/2006/relationships/table" Target="../tables/table47.xml"/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33" Type="http://schemas.openxmlformats.org/officeDocument/2006/relationships/table" Target="../tables/table32.xml"/><Relationship Id="rId38" Type="http://schemas.openxmlformats.org/officeDocument/2006/relationships/table" Target="../tables/table37.xml"/><Relationship Id="rId46" Type="http://schemas.openxmlformats.org/officeDocument/2006/relationships/table" Target="../tables/table45.xml"/><Relationship Id="rId20" Type="http://schemas.openxmlformats.org/officeDocument/2006/relationships/table" Target="../tables/table19.xml"/><Relationship Id="rId41" Type="http://schemas.openxmlformats.org/officeDocument/2006/relationships/table" Target="../tables/table40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4.xml"/><Relationship Id="rId3" Type="http://schemas.openxmlformats.org/officeDocument/2006/relationships/table" Target="../tables/table49.xml"/><Relationship Id="rId7" Type="http://schemas.openxmlformats.org/officeDocument/2006/relationships/table" Target="../tables/table53.xml"/><Relationship Id="rId2" Type="http://schemas.openxmlformats.org/officeDocument/2006/relationships/table" Target="../tables/table48.xml"/><Relationship Id="rId1" Type="http://schemas.openxmlformats.org/officeDocument/2006/relationships/printerSettings" Target="../printerSettings/printerSettings9.bin"/><Relationship Id="rId6" Type="http://schemas.openxmlformats.org/officeDocument/2006/relationships/table" Target="../tables/table52.xml"/><Relationship Id="rId5" Type="http://schemas.openxmlformats.org/officeDocument/2006/relationships/table" Target="../tables/table51.xml"/><Relationship Id="rId4" Type="http://schemas.openxmlformats.org/officeDocument/2006/relationships/table" Target="../tables/table50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H18"/>
  <sheetViews>
    <sheetView showGridLines="0" tabSelected="1" workbookViewId="0">
      <selection activeCell="J4" sqref="J4"/>
    </sheetView>
  </sheetViews>
  <sheetFormatPr baseColWidth="10" defaultColWidth="11.42578125" defaultRowHeight="15" x14ac:dyDescent="0.25"/>
  <cols>
    <col min="1" max="1" width="3.140625" customWidth="1"/>
    <col min="2" max="2" width="38.5703125" customWidth="1"/>
    <col min="3" max="3" width="11.42578125" customWidth="1"/>
    <col min="4" max="4" width="13.28515625" customWidth="1"/>
    <col min="5" max="5" width="19.5703125" customWidth="1"/>
    <col min="6" max="6" width="4.28515625" customWidth="1"/>
    <col min="7" max="7" width="4.85546875" customWidth="1"/>
    <col min="8" max="8" width="15.28515625" hidden="1" customWidth="1"/>
    <col min="9" max="9" width="10.28515625" customWidth="1"/>
    <col min="10" max="10" width="15.5703125" customWidth="1"/>
  </cols>
  <sheetData>
    <row r="1" spans="1:8" ht="34.5" customHeight="1" x14ac:dyDescent="0.25">
      <c r="E1" s="53" t="s">
        <v>142</v>
      </c>
      <c r="F1" s="51" t="s">
        <v>0</v>
      </c>
      <c r="G1" s="52">
        <v>3</v>
      </c>
    </row>
    <row r="2" spans="1:8" ht="30.75" customHeight="1" x14ac:dyDescent="0.25">
      <c r="A2" s="24" t="s">
        <v>1</v>
      </c>
      <c r="B2" s="73" t="s">
        <v>2</v>
      </c>
      <c r="C2" s="73"/>
      <c r="D2" s="73"/>
      <c r="E2" s="73"/>
      <c r="F2" s="73"/>
      <c r="G2" s="54"/>
    </row>
    <row r="3" spans="1:8" ht="30" customHeight="1" x14ac:dyDescent="0.25">
      <c r="A3" s="24" t="s">
        <v>3</v>
      </c>
      <c r="B3" s="72" t="s">
        <v>4</v>
      </c>
      <c r="C3" s="72"/>
      <c r="D3" s="72"/>
      <c r="E3" s="72"/>
      <c r="F3" s="72"/>
      <c r="G3" s="72"/>
    </row>
    <row r="4" spans="1:8" ht="28.5" customHeight="1" x14ac:dyDescent="0.25">
      <c r="A4" s="80" t="s">
        <v>5</v>
      </c>
      <c r="B4" s="80"/>
      <c r="C4" s="80"/>
      <c r="D4" s="80"/>
      <c r="E4" s="80"/>
      <c r="F4" s="80"/>
      <c r="G4" s="80"/>
    </row>
    <row r="5" spans="1:8" ht="20.25" customHeight="1" x14ac:dyDescent="0.25">
      <c r="H5" s="28" t="s">
        <v>6</v>
      </c>
    </row>
    <row r="6" spans="1:8" ht="20.25" customHeight="1" x14ac:dyDescent="0.25">
      <c r="A6" s="81" t="s">
        <v>7</v>
      </c>
      <c r="B6" s="81"/>
      <c r="C6" s="82"/>
      <c r="D6" s="83"/>
      <c r="H6" s="28"/>
    </row>
    <row r="7" spans="1:8" ht="20.25" customHeight="1" x14ac:dyDescent="0.25">
      <c r="H7" s="28"/>
    </row>
    <row r="8" spans="1:8" ht="20.65" customHeight="1" x14ac:dyDescent="0.25">
      <c r="A8" s="81" t="s">
        <v>8</v>
      </c>
      <c r="B8" s="81"/>
      <c r="C8" s="82"/>
      <c r="D8" s="83"/>
      <c r="H8" s="30">
        <f>IFERROR(VLOOKUP(C8,Codigo_Plan_de_pagos[#All],2,FALSE),115)</f>
        <v>115</v>
      </c>
    </row>
    <row r="9" spans="1:8" ht="15.75" thickBot="1" x14ac:dyDescent="0.3"/>
    <row r="10" spans="1:8" ht="22.5" customHeight="1" thickTop="1" thickBot="1" x14ac:dyDescent="0.3">
      <c r="A10" s="74" t="s">
        <v>9</v>
      </c>
      <c r="B10" s="75"/>
      <c r="C10" s="47"/>
    </row>
    <row r="11" spans="1:8" ht="16.5" thickTop="1" thickBot="1" x14ac:dyDescent="0.3">
      <c r="H11" s="25" t="s">
        <v>10</v>
      </c>
    </row>
    <row r="12" spans="1:8" ht="18" customHeight="1" thickTop="1" thickBot="1" x14ac:dyDescent="0.3">
      <c r="A12" s="74" t="s">
        <v>11</v>
      </c>
      <c r="B12" s="75"/>
      <c r="C12" s="26"/>
      <c r="H12" s="29" t="str">
        <f ca="1">IF(C12="VERANO", IF(TODAY()&gt;DATE(YEAR(TODAY()),5,31), DATE(YEAR(TODAY())+1,5,31), DATE(YEAR(TODAY()),5,31)),IF(C12="INVIERNO", IF(TODAY()&gt;DATE(YEAR(TODAY()),12,31), DATE(YEAR(TODAY())+1,12,31), DATE(YEAR(TODAY()),12,31)), ""))</f>
        <v/>
      </c>
    </row>
    <row r="13" spans="1:8" ht="10.5" customHeight="1" thickTop="1" thickBot="1" x14ac:dyDescent="0.3"/>
    <row r="14" spans="1:8" ht="17.25" customHeight="1" x14ac:dyDescent="0.25">
      <c r="A14" s="74" t="s">
        <v>13</v>
      </c>
      <c r="B14" s="75"/>
      <c r="C14" s="27"/>
    </row>
    <row r="15" spans="1:8" ht="17.25" customHeight="1" thickTop="1" thickBot="1" x14ac:dyDescent="0.3">
      <c r="A15" s="76" t="s">
        <v>15</v>
      </c>
      <c r="B15" s="77"/>
      <c r="C15" s="27"/>
    </row>
    <row r="16" spans="1:8" ht="17.25" customHeight="1" thickTop="1" thickBot="1" x14ac:dyDescent="0.3">
      <c r="A16" s="78"/>
      <c r="B16" s="79"/>
      <c r="C16" s="27"/>
    </row>
    <row r="17" spans="1:3" ht="17.25" customHeight="1" thickTop="1" thickBot="1" x14ac:dyDescent="0.3">
      <c r="A17" s="78"/>
      <c r="B17" s="79"/>
      <c r="C17" s="27"/>
    </row>
    <row r="18" spans="1:3" ht="15.75" thickTop="1" x14ac:dyDescent="0.25"/>
  </sheetData>
  <sheetProtection selectLockedCells="1"/>
  <mergeCells count="11">
    <mergeCell ref="B3:G3"/>
    <mergeCell ref="B2:F2"/>
    <mergeCell ref="A12:B12"/>
    <mergeCell ref="A14:B14"/>
    <mergeCell ref="A15:B17"/>
    <mergeCell ref="A4:G4"/>
    <mergeCell ref="A8:B8"/>
    <mergeCell ref="C8:D8"/>
    <mergeCell ref="A10:B10"/>
    <mergeCell ref="A6:B6"/>
    <mergeCell ref="C6:D6"/>
  </mergeCells>
  <dataValidations count="7">
    <dataValidation type="list" allowBlank="1" showInputMessage="1" showErrorMessage="1" promptTitle="Dato obligatorio" prompt="Seleccionar de la lista desplegable." sqref="C14" xr:uid="{00000000-0002-0000-0000-000000000000}">
      <formula1>INDIRECT($C$12)</formula1>
    </dataValidation>
    <dataValidation type="whole" allowBlank="1" showInputMessage="1" showErrorMessage="1" promptTitle="M del Asegurado:" prompt="Ingresar si el asegurado difiere del contratante" sqref="C10" xr:uid="{00000000-0002-0000-0000-000001000000}">
      <formula1>1</formula1>
      <formula2>999999999</formula2>
    </dataValidation>
    <dataValidation type="list" allowBlank="1" showInputMessage="1" showErrorMessage="1" sqref="C15:C17" xr:uid="{00000000-0002-0000-0000-000002000000}">
      <formula1>INDIRECT($C$12)</formula1>
    </dataValidation>
    <dataValidation type="list" allowBlank="1" showInputMessage="1" showErrorMessage="1" promptTitle="Dato obligatorio" prompt="Seleccionar de la lista desplegable" sqref="C12" xr:uid="{00000000-0002-0000-0000-000003000000}">
      <formula1>"VERANO,INVIERNO"</formula1>
    </dataValidation>
    <dataValidation type="whole" allowBlank="1" showInputMessage="1" showErrorMessage="1" sqref="D10:F10" xr:uid="{00000000-0002-0000-0000-000004000000}">
      <formula1>1</formula1>
      <formula2>999999999</formula2>
    </dataValidation>
    <dataValidation allowBlank="1" showInputMessage="1" showErrorMessage="1" promptTitle="Dato obligatorio" prompt="Seleccionar de la lista desplegable" sqref="E8:F8" xr:uid="{00000000-0002-0000-0000-000005000000}"/>
    <dataValidation allowBlank="1" showErrorMessage="1" promptTitle="Dato obligatorio" prompt="Seleccionar de la lista desplegable" sqref="C6:D6" xr:uid="{00000000-0002-0000-0000-000006000000}"/>
  </dataValidations>
  <pageMargins left="0.19685039370078741" right="0.19685039370078741" top="0.74803149606299213" bottom="0.74803149606299213" header="0.31496062992125984" footer="0.31496062992125984"/>
  <pageSetup paperSize="9" orientation="portrait" r:id="rId1"/>
  <headerFooter>
    <oddHeader>&amp;L&amp;G</oddHeader>
    <oddFooter>&amp;C&amp;P de &amp;N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promptTitle="Dato obligatorio" prompt="Seleccionar de la lista desplegable" xr:uid="{7422220D-558D-4A42-873F-1C9C3999CB37}">
          <x14:formula1>
            <xm:f>Codigos!$D$2:$D$14</xm:f>
          </x14:formula1>
          <xm:sqref>C8:D8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5"/>
  <dimension ref="A1:T383"/>
  <sheetViews>
    <sheetView showGridLines="0" topLeftCell="A6" zoomScale="95" zoomScaleNormal="95" workbookViewId="0">
      <selection activeCell="I23" sqref="I23"/>
    </sheetView>
  </sheetViews>
  <sheetFormatPr baseColWidth="10" defaultColWidth="11.42578125" defaultRowHeight="15" x14ac:dyDescent="0.25"/>
  <cols>
    <col min="1" max="1" width="9.7109375" customWidth="1"/>
    <col min="2" max="2" width="19.28515625" customWidth="1"/>
    <col min="3" max="3" width="5.28515625" customWidth="1"/>
    <col min="4" max="4" width="5" customWidth="1"/>
    <col min="5" max="5" width="9.42578125" customWidth="1"/>
    <col min="6" max="7" width="13.28515625" customWidth="1"/>
    <col min="8" max="9" width="8.28515625" customWidth="1"/>
    <col min="10" max="10" width="8.5703125" customWidth="1"/>
    <col min="11" max="11" width="9.5703125" customWidth="1"/>
    <col min="12" max="12" width="8.85546875" customWidth="1"/>
    <col min="13" max="13" width="9.5703125" customWidth="1"/>
    <col min="14" max="14" width="14.7109375" customWidth="1"/>
    <col min="15" max="15" width="0.140625" hidden="1" customWidth="1"/>
    <col min="16" max="16" width="13.5703125" hidden="1" customWidth="1"/>
    <col min="17" max="17" width="17.28515625" hidden="1" customWidth="1"/>
    <col min="18" max="18" width="18.85546875" hidden="1" customWidth="1"/>
    <col min="19" max="19" width="2.42578125" hidden="1" customWidth="1"/>
    <col min="20" max="20" width="17.7109375" hidden="1" customWidth="1"/>
  </cols>
  <sheetData>
    <row r="1" spans="1:20" ht="5.25" customHeight="1" thickBot="1" x14ac:dyDescent="0.3">
      <c r="O1" s="48" t="s">
        <v>16</v>
      </c>
    </row>
    <row r="2" spans="1:20" ht="16.5" thickTop="1" thickBot="1" x14ac:dyDescent="0.3">
      <c r="D2" s="81" t="s">
        <v>17</v>
      </c>
      <c r="E2" s="81"/>
      <c r="F2" s="99"/>
      <c r="G2" s="88" t="s">
        <v>14</v>
      </c>
      <c r="H2" s="89"/>
      <c r="O2" s="48">
        <f>IFERROR(VLOOKUP(G2,codigo_CULTIVOS[],2,FALSE)," ")</f>
        <v>1</v>
      </c>
      <c r="Q2" s="37"/>
    </row>
    <row r="3" spans="1:20" ht="16.5" thickTop="1" thickBot="1" x14ac:dyDescent="0.3">
      <c r="Q3" s="37"/>
    </row>
    <row r="4" spans="1:20" ht="16.5" thickTop="1" thickBot="1" x14ac:dyDescent="0.3">
      <c r="A4" s="70" t="s">
        <v>18</v>
      </c>
      <c r="B4" s="60"/>
      <c r="Q4" s="37"/>
    </row>
    <row r="5" spans="1:20" ht="30.75" customHeight="1" thickTop="1" x14ac:dyDescent="0.25">
      <c r="A5" s="100" t="s">
        <v>19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Q5" s="37"/>
    </row>
    <row r="6" spans="1:20" x14ac:dyDescent="0.25">
      <c r="A6" s="73" t="s">
        <v>20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Q6" s="37"/>
    </row>
    <row r="7" spans="1:20" ht="15.75" thickBot="1" x14ac:dyDescent="0.3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Q7" s="37"/>
    </row>
    <row r="8" spans="1:20" ht="7.5" customHeight="1" thickTop="1" thickBot="1" x14ac:dyDescent="0.3">
      <c r="E8" s="61"/>
      <c r="F8" s="61"/>
      <c r="G8" s="62"/>
      <c r="O8" s="63"/>
      <c r="Q8" s="37"/>
    </row>
    <row r="9" spans="1:20" ht="6" customHeight="1" x14ac:dyDescent="0.25"/>
    <row r="10" spans="1:20" ht="15.75" customHeight="1" x14ac:dyDescent="0.25">
      <c r="A10" s="109" t="str">
        <f>"Solo debe llenarse la parte de Daños Directos si dicho cambio es para todos los bienes del cultivo "&amp;G2&amp;", no se deben cargar nuevamente las chacras"</f>
        <v>Solo debe llenarse la parte de Daños Directos si dicho cambio es para todos los bienes del cultivo TRIGO, no se deben cargar nuevamente las chacras</v>
      </c>
      <c r="B10" s="109"/>
      <c r="C10" s="109"/>
      <c r="D10" s="59"/>
      <c r="E10" s="90" t="s">
        <v>21</v>
      </c>
      <c r="F10" s="91"/>
      <c r="G10" s="91"/>
      <c r="H10" s="91"/>
      <c r="I10" s="91"/>
      <c r="J10" s="91"/>
      <c r="O10" s="48" t="s">
        <v>22</v>
      </c>
      <c r="Q10" s="37"/>
    </row>
    <row r="11" spans="1:20" ht="15.75" thickBot="1" x14ac:dyDescent="0.3">
      <c r="A11" s="109"/>
      <c r="B11" s="109"/>
      <c r="C11" s="109"/>
      <c r="D11" s="59"/>
      <c r="E11" s="92"/>
      <c r="F11" s="93"/>
      <c r="G11" s="93"/>
      <c r="H11" s="93"/>
      <c r="I11" s="93"/>
      <c r="J11" s="93"/>
      <c r="O11" s="48" t="str">
        <f>IFERROR(VLOOKUP(F13,DDIRECTOS[#Data],2,FALSE),"N")</f>
        <v>N</v>
      </c>
      <c r="Q11" s="37"/>
    </row>
    <row r="12" spans="1:20" ht="25.5" customHeight="1" thickTop="1" thickBot="1" x14ac:dyDescent="0.3">
      <c r="A12" s="109"/>
      <c r="B12" s="109"/>
      <c r="C12" s="109"/>
      <c r="D12" s="59"/>
      <c r="E12" s="34" t="s">
        <v>23</v>
      </c>
      <c r="F12" s="32" t="s">
        <v>24</v>
      </c>
      <c r="G12" s="31" t="s">
        <v>25</v>
      </c>
      <c r="H12" s="32" t="s">
        <v>26</v>
      </c>
      <c r="I12" s="31" t="s">
        <v>27</v>
      </c>
      <c r="J12" s="32" t="s">
        <v>28</v>
      </c>
      <c r="O12" s="48" t="s">
        <v>29</v>
      </c>
      <c r="P12" s="48" t="s">
        <v>30</v>
      </c>
      <c r="Q12" s="48" t="s">
        <v>31</v>
      </c>
      <c r="R12" s="48" t="s">
        <v>32</v>
      </c>
      <c r="S12" s="48" t="s">
        <v>28</v>
      </c>
      <c r="T12" s="68" t="s">
        <v>33</v>
      </c>
    </row>
    <row r="13" spans="1:20" ht="16.5" thickTop="1" thickBot="1" x14ac:dyDescent="0.3">
      <c r="A13" s="109"/>
      <c r="B13" s="109"/>
      <c r="C13" s="109"/>
      <c r="E13" s="33"/>
      <c r="F13" s="35"/>
      <c r="G13" s="69"/>
      <c r="H13" s="33"/>
      <c r="I13" s="33"/>
      <c r="J13" s="33"/>
      <c r="O13" s="48" t="str">
        <f>IFERROR(VLOOKUP(F13,codigo_DEDUCIBLE[#Data],2,FALSE),"N")</f>
        <v>N</v>
      </c>
      <c r="P13" s="48" t="str">
        <f>IFERROR(VLOOKUP(H13,codigo­_VIENTO[#All],2,FALSE),"N")</f>
        <v>N</v>
      </c>
      <c r="Q13" s="48" t="str">
        <f>IF(G13="SI","S","N")</f>
        <v>N</v>
      </c>
      <c r="R13" s="48" t="str">
        <f>IF(I13="SI","S","N")</f>
        <v>N</v>
      </c>
      <c r="S13" s="48" t="str">
        <f>IF(J13="SI","S","N")</f>
        <v>N</v>
      </c>
      <c r="T13" s="48" t="str">
        <f>IFERROR(VLOOKUP(G13,Codigo_Resiembra[#All],2,FALSE)," ")</f>
        <v xml:space="preserve"> </v>
      </c>
    </row>
    <row r="14" spans="1:20" ht="16.5" thickTop="1" thickBot="1" x14ac:dyDescent="0.3"/>
    <row r="15" spans="1:20" ht="16.5" customHeight="1" thickTop="1" thickBot="1" x14ac:dyDescent="0.3">
      <c r="A15" s="101" t="s">
        <v>34</v>
      </c>
      <c r="B15" s="102"/>
      <c r="C15" s="94" t="s">
        <v>35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Q15" s="37"/>
    </row>
    <row r="16" spans="1:20" ht="16.5" customHeight="1" thickTop="1" thickBot="1" x14ac:dyDescent="0.3">
      <c r="A16" s="90"/>
      <c r="B16" s="91"/>
      <c r="C16" s="103" t="s">
        <v>36</v>
      </c>
      <c r="D16" s="110"/>
      <c r="E16" s="110"/>
      <c r="F16" s="104"/>
      <c r="G16" s="94" t="s">
        <v>37</v>
      </c>
      <c r="H16" s="95"/>
      <c r="I16" s="96"/>
      <c r="J16" s="38" t="s">
        <v>38</v>
      </c>
      <c r="K16" s="97" t="s">
        <v>39</v>
      </c>
      <c r="L16" s="101" t="s">
        <v>40</v>
      </c>
      <c r="M16" s="107"/>
      <c r="N16" s="97"/>
    </row>
    <row r="17" spans="1:18" ht="16.5" customHeight="1" thickTop="1" thickBot="1" x14ac:dyDescent="0.3">
      <c r="A17" s="92"/>
      <c r="B17" s="93"/>
      <c r="C17" s="40"/>
      <c r="D17" s="40"/>
      <c r="E17" s="103"/>
      <c r="F17" s="104"/>
      <c r="G17" s="39"/>
      <c r="H17" s="105" t="s">
        <v>41</v>
      </c>
      <c r="I17" s="106"/>
      <c r="J17" s="40" t="s">
        <v>42</v>
      </c>
      <c r="K17" s="98"/>
      <c r="L17" s="92"/>
      <c r="M17" s="108"/>
      <c r="N17" s="98"/>
      <c r="Q17" s="37"/>
    </row>
    <row r="18" spans="1:18" ht="25.5" customHeight="1" thickTop="1" thickBot="1" x14ac:dyDescent="0.3">
      <c r="A18" s="36" t="s">
        <v>43</v>
      </c>
      <c r="B18" s="36" t="s">
        <v>44</v>
      </c>
      <c r="C18" s="34" t="s">
        <v>45</v>
      </c>
      <c r="D18" s="34" t="s">
        <v>46</v>
      </c>
      <c r="E18" s="86" t="s">
        <v>47</v>
      </c>
      <c r="F18" s="87"/>
      <c r="G18" s="36" t="s">
        <v>48</v>
      </c>
      <c r="H18" s="36" t="s">
        <v>49</v>
      </c>
      <c r="I18" s="36" t="s">
        <v>50</v>
      </c>
      <c r="J18" s="34" t="s">
        <v>51</v>
      </c>
      <c r="K18" s="34" t="s">
        <v>52</v>
      </c>
      <c r="L18" s="34" t="s">
        <v>53</v>
      </c>
      <c r="M18" s="34" t="s">
        <v>22</v>
      </c>
      <c r="N18" s="31" t="s">
        <v>54</v>
      </c>
      <c r="O18" s="46" t="s">
        <v>55</v>
      </c>
      <c r="Q18" s="37"/>
      <c r="R18" s="46"/>
    </row>
    <row r="19" spans="1:18" ht="15.75" customHeight="1" thickTop="1" thickBot="1" x14ac:dyDescent="0.3">
      <c r="A19" s="55"/>
      <c r="B19" s="56"/>
      <c r="C19" s="58"/>
      <c r="D19" s="58"/>
      <c r="E19" s="84"/>
      <c r="F19" s="85"/>
      <c r="G19" s="41"/>
      <c r="H19" s="42"/>
      <c r="I19" s="42"/>
      <c r="J19" s="43"/>
      <c r="K19" s="45"/>
      <c r="L19" s="45"/>
      <c r="M19" s="45"/>
      <c r="N19" s="44"/>
      <c r="O19" t="str">
        <f>IFERROR(VLOOKUP(G19,codigo_DEPARTAMENTO[#All],2,FALSE)," ")</f>
        <v xml:space="preserve"> </v>
      </c>
    </row>
    <row r="20" spans="1:18" ht="15.75" customHeight="1" thickTop="1" thickBot="1" x14ac:dyDescent="0.3">
      <c r="A20" s="55"/>
      <c r="B20" s="56"/>
      <c r="C20" s="58"/>
      <c r="D20" s="58"/>
      <c r="E20" s="84"/>
      <c r="F20" s="85"/>
      <c r="G20" s="41"/>
      <c r="H20" s="42"/>
      <c r="I20" s="42"/>
      <c r="J20" s="43"/>
      <c r="K20" s="33"/>
      <c r="L20" s="45"/>
      <c r="M20" s="45"/>
      <c r="N20" s="44"/>
      <c r="O20" t="str">
        <f>IFERROR(VLOOKUP(G20,codigo_DEPARTAMENTO[#All],2,FALSE)," ")</f>
        <v xml:space="preserve"> </v>
      </c>
      <c r="Q20" s="37"/>
    </row>
    <row r="21" spans="1:18" ht="15.75" customHeight="1" thickTop="1" thickBot="1" x14ac:dyDescent="0.3">
      <c r="A21" s="55"/>
      <c r="B21" s="56"/>
      <c r="C21" s="58"/>
      <c r="D21" s="58"/>
      <c r="E21" s="84"/>
      <c r="F21" s="85"/>
      <c r="G21" s="41"/>
      <c r="H21" s="42"/>
      <c r="I21" s="42"/>
      <c r="J21" s="43"/>
      <c r="K21" s="33"/>
      <c r="L21" s="45"/>
      <c r="M21" s="45"/>
      <c r="N21" s="44"/>
      <c r="O21" t="str">
        <f>IFERROR(VLOOKUP(G21,codigo_DEPARTAMENTO[#All],2,FALSE)," ")</f>
        <v xml:space="preserve"> </v>
      </c>
      <c r="Q21" s="37"/>
    </row>
    <row r="22" spans="1:18" ht="15.75" customHeight="1" thickTop="1" thickBot="1" x14ac:dyDescent="0.3">
      <c r="A22" s="55"/>
      <c r="B22" s="56"/>
      <c r="C22" s="58"/>
      <c r="D22" s="58"/>
      <c r="E22" s="84"/>
      <c r="F22" s="85"/>
      <c r="G22" s="41"/>
      <c r="H22" s="42"/>
      <c r="I22" s="42"/>
      <c r="J22" s="43"/>
      <c r="K22" s="33"/>
      <c r="L22" s="45"/>
      <c r="M22" s="45"/>
      <c r="N22" s="44"/>
      <c r="O22" t="str">
        <f>IFERROR(VLOOKUP(G22,codigo_DEPARTAMENTO[#All],2,FALSE)," ")</f>
        <v xml:space="preserve"> </v>
      </c>
    </row>
    <row r="23" spans="1:18" ht="15.75" customHeight="1" thickTop="1" thickBot="1" x14ac:dyDescent="0.3">
      <c r="A23" s="55"/>
      <c r="B23" s="56"/>
      <c r="C23" s="58"/>
      <c r="D23" s="58"/>
      <c r="E23" s="84"/>
      <c r="F23" s="85"/>
      <c r="G23" s="41"/>
      <c r="H23" s="42"/>
      <c r="I23" s="42"/>
      <c r="J23" s="43"/>
      <c r="K23" s="33"/>
      <c r="L23" s="45"/>
      <c r="M23" s="45"/>
      <c r="N23" s="44"/>
      <c r="O23" t="str">
        <f>IFERROR(VLOOKUP(G23,codigo_DEPARTAMENTO[#All],2,FALSE)," ")</f>
        <v xml:space="preserve"> </v>
      </c>
      <c r="Q23" s="37"/>
    </row>
    <row r="24" spans="1:18" ht="15.75" customHeight="1" thickTop="1" thickBot="1" x14ac:dyDescent="0.3">
      <c r="A24" s="55"/>
      <c r="B24" s="56"/>
      <c r="C24" s="58"/>
      <c r="D24" s="58"/>
      <c r="E24" s="84"/>
      <c r="F24" s="85"/>
      <c r="G24" s="41"/>
      <c r="H24" s="42"/>
      <c r="I24" s="42"/>
      <c r="J24" s="43"/>
      <c r="K24" s="33"/>
      <c r="L24" s="45"/>
      <c r="M24" s="45"/>
      <c r="N24" s="44"/>
      <c r="O24" t="str">
        <f>IFERROR(VLOOKUP(G24,codigo_DEPARTAMENTO[#All],2,FALSE)," ")</f>
        <v xml:space="preserve"> </v>
      </c>
      <c r="Q24" s="37"/>
    </row>
    <row r="25" spans="1:18" ht="15.75" customHeight="1" thickTop="1" thickBot="1" x14ac:dyDescent="0.3">
      <c r="A25" s="55"/>
      <c r="B25" s="56"/>
      <c r="C25" s="58"/>
      <c r="D25" s="58"/>
      <c r="E25" s="84"/>
      <c r="F25" s="85"/>
      <c r="G25" s="41"/>
      <c r="H25" s="42"/>
      <c r="I25" s="42"/>
      <c r="J25" s="43"/>
      <c r="K25" s="33"/>
      <c r="L25" s="45"/>
      <c r="M25" s="45"/>
      <c r="N25" s="44"/>
      <c r="O25" t="str">
        <f>IFERROR(VLOOKUP(G25,codigo_DEPARTAMENTO[#All],2,FALSE)," ")</f>
        <v xml:space="preserve"> </v>
      </c>
    </row>
    <row r="26" spans="1:18" ht="15.75" customHeight="1" thickTop="1" thickBot="1" x14ac:dyDescent="0.3">
      <c r="A26" s="55"/>
      <c r="B26" s="56"/>
      <c r="C26" s="58"/>
      <c r="D26" s="58"/>
      <c r="E26" s="84"/>
      <c r="F26" s="85"/>
      <c r="G26" s="41"/>
      <c r="H26" s="42"/>
      <c r="I26" s="42"/>
      <c r="J26" s="43"/>
      <c r="K26" s="33"/>
      <c r="L26" s="45"/>
      <c r="M26" s="45"/>
      <c r="N26" s="44"/>
      <c r="O26" t="str">
        <f>IFERROR(VLOOKUP(G26,codigo_DEPARTAMENTO[#All],2,FALSE)," ")</f>
        <v xml:space="preserve"> </v>
      </c>
      <c r="Q26" s="37"/>
    </row>
    <row r="27" spans="1:18" ht="15.75" customHeight="1" thickTop="1" thickBot="1" x14ac:dyDescent="0.3">
      <c r="A27" s="55"/>
      <c r="B27" s="56"/>
      <c r="C27" s="58"/>
      <c r="D27" s="58"/>
      <c r="E27" s="84"/>
      <c r="F27" s="85"/>
      <c r="G27" s="41"/>
      <c r="H27" s="42"/>
      <c r="I27" s="42"/>
      <c r="J27" s="43"/>
      <c r="K27" s="33"/>
      <c r="L27" s="45"/>
      <c r="M27" s="45"/>
      <c r="N27" s="44"/>
      <c r="O27" t="str">
        <f>IFERROR(VLOOKUP(G27,codigo_DEPARTAMENTO[#All],2,FALSE)," ")</f>
        <v xml:space="preserve"> </v>
      </c>
      <c r="Q27" s="37"/>
    </row>
    <row r="28" spans="1:18" ht="15.75" customHeight="1" thickTop="1" thickBot="1" x14ac:dyDescent="0.3">
      <c r="A28" s="55"/>
      <c r="B28" s="56"/>
      <c r="C28" s="58"/>
      <c r="D28" s="58"/>
      <c r="E28" s="84"/>
      <c r="F28" s="85"/>
      <c r="G28" s="41"/>
      <c r="H28" s="42"/>
      <c r="I28" s="42"/>
      <c r="J28" s="43"/>
      <c r="K28" s="33"/>
      <c r="L28" s="45"/>
      <c r="M28" s="45"/>
      <c r="N28" s="44"/>
      <c r="O28" t="str">
        <f>IFERROR(VLOOKUP(G28,codigo_DEPARTAMENTO[#All],2,FALSE)," ")</f>
        <v xml:space="preserve"> </v>
      </c>
    </row>
    <row r="29" spans="1:18" ht="15.75" customHeight="1" thickTop="1" thickBot="1" x14ac:dyDescent="0.3">
      <c r="A29" s="55"/>
      <c r="B29" s="56"/>
      <c r="C29" s="58"/>
      <c r="D29" s="58"/>
      <c r="E29" s="84"/>
      <c r="F29" s="85"/>
      <c r="G29" s="41"/>
      <c r="H29" s="42"/>
      <c r="I29" s="42"/>
      <c r="J29" s="43"/>
      <c r="K29" s="33"/>
      <c r="L29" s="45"/>
      <c r="M29" s="45"/>
      <c r="N29" s="44"/>
      <c r="O29" t="str">
        <f>IFERROR(VLOOKUP(G29,codigo_DEPARTAMENTO[#All],2,FALSE)," ")</f>
        <v xml:space="preserve"> </v>
      </c>
      <c r="Q29" s="37"/>
    </row>
    <row r="30" spans="1:18" ht="15.75" customHeight="1" thickTop="1" thickBot="1" x14ac:dyDescent="0.3">
      <c r="A30" s="55"/>
      <c r="B30" s="56"/>
      <c r="C30" s="58"/>
      <c r="D30" s="58"/>
      <c r="E30" s="84"/>
      <c r="F30" s="85"/>
      <c r="G30" s="41"/>
      <c r="H30" s="42"/>
      <c r="I30" s="42"/>
      <c r="J30" s="43"/>
      <c r="K30" s="33"/>
      <c r="L30" s="45"/>
      <c r="M30" s="45"/>
      <c r="N30" s="44"/>
      <c r="O30" t="str">
        <f>IFERROR(VLOOKUP(G30,codigo_DEPARTAMENTO[#All],2,FALSE)," ")</f>
        <v xml:space="preserve"> </v>
      </c>
      <c r="Q30" s="37"/>
    </row>
    <row r="31" spans="1:18" ht="15.75" customHeight="1" thickTop="1" thickBot="1" x14ac:dyDescent="0.3">
      <c r="A31" s="55"/>
      <c r="B31" s="56"/>
      <c r="C31" s="58"/>
      <c r="D31" s="58"/>
      <c r="E31" s="84"/>
      <c r="F31" s="85"/>
      <c r="G31" s="41"/>
      <c r="H31" s="42"/>
      <c r="I31" s="42"/>
      <c r="J31" s="43"/>
      <c r="K31" s="33"/>
      <c r="L31" s="45"/>
      <c r="M31" s="45"/>
      <c r="N31" s="44"/>
      <c r="O31" t="str">
        <f>IFERROR(VLOOKUP(G31,codigo_DEPARTAMENTO[#All],2,FALSE)," ")</f>
        <v xml:space="preserve"> </v>
      </c>
      <c r="Q31" s="37"/>
    </row>
    <row r="32" spans="1:18" ht="15.75" customHeight="1" thickTop="1" thickBot="1" x14ac:dyDescent="0.3">
      <c r="A32" s="55"/>
      <c r="B32" s="56"/>
      <c r="C32" s="58"/>
      <c r="D32" s="58"/>
      <c r="E32" s="84"/>
      <c r="F32" s="85"/>
      <c r="G32" s="41"/>
      <c r="H32" s="42"/>
      <c r="I32" s="42"/>
      <c r="J32" s="43"/>
      <c r="K32" s="33"/>
      <c r="L32" s="45"/>
      <c r="M32" s="45"/>
      <c r="N32" s="44"/>
      <c r="O32" t="str">
        <f>IFERROR(VLOOKUP(G32,codigo_DEPARTAMENTO[#All],2,FALSE)," ")</f>
        <v xml:space="preserve"> </v>
      </c>
      <c r="Q32" s="37"/>
    </row>
    <row r="33" spans="1:17" ht="15.75" customHeight="1" thickTop="1" thickBot="1" x14ac:dyDescent="0.3">
      <c r="A33" s="55"/>
      <c r="B33" s="56"/>
      <c r="C33" s="58"/>
      <c r="D33" s="58"/>
      <c r="E33" s="84"/>
      <c r="F33" s="85"/>
      <c r="G33" s="41"/>
      <c r="H33" s="42"/>
      <c r="I33" s="42"/>
      <c r="J33" s="43"/>
      <c r="K33" s="33"/>
      <c r="L33" s="45"/>
      <c r="M33" s="45"/>
      <c r="N33" s="44"/>
      <c r="O33" t="str">
        <f>IFERROR(VLOOKUP(G33,codigo_DEPARTAMENTO[#All],2,FALSE)," ")</f>
        <v xml:space="preserve"> </v>
      </c>
      <c r="Q33" s="37"/>
    </row>
    <row r="34" spans="1:17" ht="15.75" customHeight="1" thickTop="1" thickBot="1" x14ac:dyDescent="0.3">
      <c r="A34" s="55"/>
      <c r="B34" s="56"/>
      <c r="C34" s="58"/>
      <c r="D34" s="58"/>
      <c r="E34" s="84"/>
      <c r="F34" s="85"/>
      <c r="G34" s="41"/>
      <c r="H34" s="42"/>
      <c r="I34" s="42"/>
      <c r="J34" s="43"/>
      <c r="K34" s="33"/>
      <c r="L34" s="45"/>
      <c r="M34" s="45"/>
      <c r="N34" s="44"/>
      <c r="O34" t="str">
        <f>IFERROR(VLOOKUP(G34,codigo_DEPARTAMENTO[#All],2,FALSE)," ")</f>
        <v xml:space="preserve"> </v>
      </c>
    </row>
    <row r="35" spans="1:17" ht="15.75" customHeight="1" thickTop="1" thickBot="1" x14ac:dyDescent="0.3">
      <c r="A35" s="55"/>
      <c r="B35" s="56"/>
      <c r="C35" s="58"/>
      <c r="D35" s="58"/>
      <c r="E35" s="84"/>
      <c r="F35" s="85"/>
      <c r="G35" s="41"/>
      <c r="H35" s="42"/>
      <c r="I35" s="42"/>
      <c r="J35" s="43"/>
      <c r="K35" s="33"/>
      <c r="L35" s="45"/>
      <c r="M35" s="45"/>
      <c r="N35" s="44"/>
      <c r="O35" t="str">
        <f>IFERROR(VLOOKUP(G35,codigo_DEPARTAMENTO[#All],2,FALSE)," ")</f>
        <v xml:space="preserve"> </v>
      </c>
    </row>
    <row r="36" spans="1:17" ht="15.75" customHeight="1" thickTop="1" thickBot="1" x14ac:dyDescent="0.3">
      <c r="A36" s="55"/>
      <c r="B36" s="56"/>
      <c r="C36" s="58"/>
      <c r="D36" s="58"/>
      <c r="E36" s="84"/>
      <c r="F36" s="85"/>
      <c r="G36" s="41"/>
      <c r="H36" s="42"/>
      <c r="I36" s="42"/>
      <c r="J36" s="43"/>
      <c r="K36" s="33"/>
      <c r="L36" s="45"/>
      <c r="M36" s="45"/>
      <c r="N36" s="44"/>
      <c r="O36" t="str">
        <f>IFERROR(VLOOKUP(G36,codigo_DEPARTAMENTO[#All],2,FALSE)," ")</f>
        <v xml:space="preserve"> </v>
      </c>
    </row>
    <row r="37" spans="1:17" ht="15.75" customHeight="1" thickTop="1" thickBot="1" x14ac:dyDescent="0.3">
      <c r="A37" s="55"/>
      <c r="B37" s="56"/>
      <c r="C37" s="58"/>
      <c r="D37" s="58"/>
      <c r="E37" s="84"/>
      <c r="F37" s="85"/>
      <c r="G37" s="41"/>
      <c r="H37" s="42"/>
      <c r="I37" s="42"/>
      <c r="J37" s="43"/>
      <c r="K37" s="33"/>
      <c r="L37" s="45"/>
      <c r="M37" s="45"/>
      <c r="N37" s="44"/>
      <c r="O37" t="str">
        <f>IFERROR(VLOOKUP(G37,codigo_DEPARTAMENTO[#All],2,FALSE)," ")</f>
        <v xml:space="preserve"> </v>
      </c>
    </row>
    <row r="38" spans="1:17" ht="15.75" customHeight="1" thickTop="1" thickBot="1" x14ac:dyDescent="0.3">
      <c r="A38" s="55"/>
      <c r="B38" s="56"/>
      <c r="C38" s="58"/>
      <c r="D38" s="58"/>
      <c r="E38" s="84"/>
      <c r="F38" s="85"/>
      <c r="G38" s="41"/>
      <c r="H38" s="42"/>
      <c r="I38" s="42"/>
      <c r="J38" s="43"/>
      <c r="K38" s="33"/>
      <c r="L38" s="45"/>
      <c r="M38" s="45"/>
      <c r="N38" s="44"/>
      <c r="O38" t="str">
        <f>IFERROR(VLOOKUP(G38,codigo_DEPARTAMENTO[#All],2,FALSE)," ")</f>
        <v xml:space="preserve"> </v>
      </c>
    </row>
    <row r="39" spans="1:17" ht="15.75" customHeight="1" thickTop="1" thickBot="1" x14ac:dyDescent="0.3">
      <c r="A39" s="55"/>
      <c r="B39" s="56"/>
      <c r="C39" s="58"/>
      <c r="D39" s="58"/>
      <c r="E39" s="84"/>
      <c r="F39" s="85"/>
      <c r="G39" s="41"/>
      <c r="H39" s="42"/>
      <c r="I39" s="42"/>
      <c r="J39" s="43"/>
      <c r="K39" s="33"/>
      <c r="L39" s="45"/>
      <c r="M39" s="45"/>
      <c r="N39" s="44"/>
      <c r="O39" t="str">
        <f>IFERROR(VLOOKUP(G39,codigo_DEPARTAMENTO[#All],2,FALSE)," ")</f>
        <v xml:space="preserve"> </v>
      </c>
    </row>
    <row r="40" spans="1:17" ht="15.75" customHeight="1" thickTop="1" thickBot="1" x14ac:dyDescent="0.3">
      <c r="A40" s="55"/>
      <c r="B40" s="56"/>
      <c r="C40" s="58"/>
      <c r="D40" s="58"/>
      <c r="E40" s="84"/>
      <c r="F40" s="85"/>
      <c r="G40" s="41"/>
      <c r="H40" s="42"/>
      <c r="I40" s="42"/>
      <c r="J40" s="43"/>
      <c r="K40" s="33"/>
      <c r="L40" s="45"/>
      <c r="M40" s="45"/>
      <c r="N40" s="44"/>
      <c r="O40" t="str">
        <f>IFERROR(VLOOKUP(G40,codigo_DEPARTAMENTO[#All],2,FALSE)," ")</f>
        <v xml:space="preserve"> </v>
      </c>
    </row>
    <row r="41" spans="1:17" ht="15.75" customHeight="1" thickTop="1" thickBot="1" x14ac:dyDescent="0.3">
      <c r="A41" s="55"/>
      <c r="B41" s="56"/>
      <c r="C41" s="58"/>
      <c r="D41" s="58"/>
      <c r="E41" s="84"/>
      <c r="F41" s="85"/>
      <c r="G41" s="41"/>
      <c r="H41" s="42"/>
      <c r="I41" s="42"/>
      <c r="J41" s="43"/>
      <c r="K41" s="33"/>
      <c r="L41" s="45"/>
      <c r="M41" s="45"/>
      <c r="N41" s="44"/>
      <c r="O41" t="str">
        <f>IFERROR(VLOOKUP(G41,codigo_DEPARTAMENTO[#All],2,FALSE)," ")</f>
        <v xml:space="preserve"> </v>
      </c>
    </row>
    <row r="42" spans="1:17" ht="15.75" customHeight="1" thickTop="1" thickBot="1" x14ac:dyDescent="0.3">
      <c r="A42" s="55"/>
      <c r="B42" s="56"/>
      <c r="C42" s="58"/>
      <c r="D42" s="58"/>
      <c r="E42" s="84"/>
      <c r="F42" s="85"/>
      <c r="G42" s="41"/>
      <c r="H42" s="42"/>
      <c r="I42" s="42"/>
      <c r="J42" s="43"/>
      <c r="K42" s="33"/>
      <c r="L42" s="45"/>
      <c r="M42" s="45"/>
      <c r="N42" s="44"/>
      <c r="O42" t="str">
        <f>IFERROR(VLOOKUP(G42,codigo_DEPARTAMENTO[#All],2,FALSE)," ")</f>
        <v xml:space="preserve"> </v>
      </c>
    </row>
    <row r="43" spans="1:17" ht="15.75" customHeight="1" thickTop="1" thickBot="1" x14ac:dyDescent="0.3">
      <c r="A43" s="55"/>
      <c r="B43" s="56"/>
      <c r="C43" s="58"/>
      <c r="D43" s="58"/>
      <c r="E43" s="84"/>
      <c r="F43" s="85"/>
      <c r="G43" s="41"/>
      <c r="H43" s="42"/>
      <c r="I43" s="42"/>
      <c r="J43" s="43"/>
      <c r="K43" s="33"/>
      <c r="L43" s="45"/>
      <c r="M43" s="45"/>
      <c r="N43" s="44"/>
      <c r="O43" t="str">
        <f>IFERROR(VLOOKUP(G43,codigo_DEPARTAMENTO[#All],2,FALSE)," ")</f>
        <v xml:space="preserve"> </v>
      </c>
    </row>
    <row r="44" spans="1:17" ht="15.75" customHeight="1" thickTop="1" thickBot="1" x14ac:dyDescent="0.3">
      <c r="A44" s="55"/>
      <c r="B44" s="56"/>
      <c r="C44" s="58"/>
      <c r="D44" s="58"/>
      <c r="E44" s="84"/>
      <c r="F44" s="85"/>
      <c r="G44" s="41"/>
      <c r="H44" s="42"/>
      <c r="I44" s="42"/>
      <c r="J44" s="43"/>
      <c r="K44" s="33"/>
      <c r="L44" s="45"/>
      <c r="M44" s="45"/>
      <c r="N44" s="44"/>
      <c r="O44" t="str">
        <f>IFERROR(VLOOKUP(G44,codigo_DEPARTAMENTO[#All],2,FALSE)," ")</f>
        <v xml:space="preserve"> </v>
      </c>
    </row>
    <row r="45" spans="1:17" ht="16.5" thickTop="1" thickBot="1" x14ac:dyDescent="0.3">
      <c r="A45" s="55"/>
      <c r="B45" s="56"/>
      <c r="C45" s="58"/>
      <c r="D45" s="58"/>
      <c r="E45" s="84"/>
      <c r="F45" s="85"/>
      <c r="G45" s="41"/>
      <c r="H45" s="42"/>
      <c r="I45" s="42"/>
      <c r="J45" s="43"/>
      <c r="K45" s="33"/>
      <c r="L45" s="45"/>
      <c r="M45" s="45"/>
      <c r="N45" s="44"/>
      <c r="O45" t="str">
        <f>IFERROR(VLOOKUP(G45,codigo_DEPARTAMENTO[#All],2,FALSE)," ")</f>
        <v xml:space="preserve"> </v>
      </c>
    </row>
    <row r="46" spans="1:17" ht="16.5" thickTop="1" thickBot="1" x14ac:dyDescent="0.3">
      <c r="A46" s="55"/>
      <c r="B46" s="56"/>
      <c r="C46" s="58"/>
      <c r="D46" s="58"/>
      <c r="E46" s="84"/>
      <c r="F46" s="85"/>
      <c r="G46" s="41"/>
      <c r="H46" s="42"/>
      <c r="I46" s="42"/>
      <c r="J46" s="43"/>
      <c r="K46" s="33"/>
      <c r="L46" s="45"/>
      <c r="M46" s="45"/>
      <c r="N46" s="44"/>
      <c r="O46" t="str">
        <f>IFERROR(VLOOKUP(G46,codigo_DEPARTAMENTO[#All],2,FALSE)," ")</f>
        <v xml:space="preserve"> </v>
      </c>
    </row>
    <row r="47" spans="1:17" ht="15.75" thickTop="1" x14ac:dyDescent="0.25">
      <c r="E47" s="3"/>
    </row>
    <row r="89" spans="5:5" x14ac:dyDescent="0.25">
      <c r="E89" s="3"/>
    </row>
    <row r="131" spans="5:5" x14ac:dyDescent="0.25">
      <c r="E131" s="3"/>
    </row>
    <row r="173" spans="5:5" x14ac:dyDescent="0.25">
      <c r="E173" s="3"/>
    </row>
    <row r="215" spans="5:5" x14ac:dyDescent="0.25">
      <c r="E215" s="3"/>
    </row>
    <row r="257" spans="5:5" x14ac:dyDescent="0.25">
      <c r="E257" s="3"/>
    </row>
    <row r="299" spans="5:5" x14ac:dyDescent="0.25">
      <c r="E299" s="3"/>
    </row>
    <row r="341" spans="5:5" x14ac:dyDescent="0.25">
      <c r="E341" s="3"/>
    </row>
    <row r="383" spans="5:5" x14ac:dyDescent="0.25">
      <c r="E383" s="3"/>
    </row>
  </sheetData>
  <sheetProtection algorithmName="SHA-512" hashValue="5BwHnj7nPwQMBMVeGt+brSIhJDt57qbZXu0PShvqfd4YkcBu5Fb/Dev9z/jQNQJXK+bJtTo5aqzUFIL7Cva9ZA==" saltValue="nzC7NjUkm4RjJpO/DN/ACg==" spinCount="100000" sheet="1" objects="1" scenarios="1" formatCells="0" selectLockedCells="1"/>
  <mergeCells count="44">
    <mergeCell ref="G2:H2"/>
    <mergeCell ref="E10:J11"/>
    <mergeCell ref="G16:I16"/>
    <mergeCell ref="K16:K17"/>
    <mergeCell ref="D2:F2"/>
    <mergeCell ref="A5:N5"/>
    <mergeCell ref="A6:N7"/>
    <mergeCell ref="A15:B17"/>
    <mergeCell ref="C15:N15"/>
    <mergeCell ref="N16:N17"/>
    <mergeCell ref="E17:F17"/>
    <mergeCell ref="H17:I17"/>
    <mergeCell ref="L16:M17"/>
    <mergeCell ref="A10:C13"/>
    <mergeCell ref="C16:F16"/>
    <mergeCell ref="E45:F45"/>
    <mergeCell ref="E46:F46"/>
    <mergeCell ref="E41:F41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2:F42"/>
    <mergeCell ref="E43:F43"/>
    <mergeCell ref="E44:F44"/>
    <mergeCell ref="E29:F29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</mergeCells>
  <dataValidations count="22">
    <dataValidation type="whole" allowBlank="1" showInputMessage="1" showErrorMessage="1" sqref="N19:N46 K19:K46" xr:uid="{00000000-0002-0000-0100-000000000000}">
      <formula1>3500</formula1>
      <formula2>999999999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.3456)" sqref="I24:I29" xr:uid="{00000000-0002-0000-0100-000001000000}">
      <formula1>-58.4341</formula1>
      <formula2>-53.1734</formula2>
    </dataValidation>
    <dataValidation type="textLength" showInputMessage="1" showErrorMessage="1" sqref="E20:F46" xr:uid="{00000000-0002-0000-0100-000002000000}">
      <formula1>1</formula1>
      <formula2>30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,3456)" sqref="I30:I46 I19:I23" xr:uid="{00000000-0002-0000-0100-000003000000}">
      <formula1>-58.4341</formula1>
      <formula2>-53.1734</formula2>
    </dataValidation>
    <dataValidation type="decimal" allowBlank="1" showInputMessage="1" showErrorMessage="1" sqref="J23:J46 J19:J20" xr:uid="{00000000-0002-0000-0100-000005000000}">
      <formula1>0.5</formula1>
      <formula2>1000</formula2>
    </dataValidation>
    <dataValidation type="decimal" allowBlank="1" showInputMessage="1" showErrorMessage="1" sqref="J21" xr:uid="{00000000-0002-0000-0100-000006000000}">
      <formula1>0.5</formula1>
      <formula2>1001</formula2>
    </dataValidation>
    <dataValidation type="decimal" operator="greaterThan" allowBlank="1" showInputMessage="1" showErrorMessage="1" sqref="J22" xr:uid="{00000000-0002-0000-0100-000007000000}">
      <formula1>0.5</formula1>
    </dataValidation>
    <dataValidation type="list" allowBlank="1" showInputMessage="1" showErrorMessage="1" prompt="En caso de contratar daño directo debe seleccionar un dato de la lista desplegable, en caso contrario dejar en blanco" sqref="F13" xr:uid="{00000000-0002-0000-0100-000008000000}">
      <formula1>"FRANQUICIA 6%,DEDUCIBLE 20%"</formula1>
    </dataValidation>
    <dataValidation type="list" allowBlank="1" showInputMessage="1" showErrorMessage="1" prompt="Si desea contratar este adicional debe ingresar el dato de la lista desplegable, en caso contrario dejar en blanco" sqref="I13:J13" xr:uid="{00000000-0002-0000-0100-000009000000}">
      <formula1>"SI"</formula1>
    </dataValidation>
    <dataValidation type="list" allowBlank="1" showInputMessage="1" showErrorMessage="1" prompt="Si desea contratar este adicional debe ingresar el dato de la lista desplegable, en caso contrario dejar en blanco" sqref="H13" xr:uid="{00000000-0002-0000-0100-00000A000000}">
      <formula1>INDIRECT($H$12&amp;"_"&amp;$G$2)</formula1>
    </dataValidation>
    <dataValidation type="decimal" allowBlank="1" showInputMessage="1" showErrorMessage="1" error="El rango de datos es entre -34,9873 y -30,0806" promptTitle="Dato obligatorio" prompt="Ingresar el valor de la latitud del punto central de la chacra en grados decimales. (Ej: -32,5468)" sqref="H24:H46" xr:uid="{00000000-0002-0000-0100-00000B000000}">
      <formula1>-34.9873</formula1>
      <formula2>-30.0806</formula2>
    </dataValidation>
    <dataValidation type="list" allowBlank="1" showInputMessage="1" showErrorMessage="1" sqref="A20:A46" xr:uid="{00000000-0002-0000-0100-00000C000000}">
      <formula1>"Modificación,Alta,Baja"</formula1>
    </dataValidation>
    <dataValidation type="list" allowBlank="1" showInputMessage="1" showErrorMessage="1" prompt="Debe elegir el dato de la lista desplegable" sqref="L20:M46" xr:uid="{00000000-0002-0000-0100-00000F000000}">
      <formula1>"NO"</formula1>
    </dataValidation>
    <dataValidation type="list" allowBlank="1" showInputMessage="1" showErrorMessage="1" prompt="Si desea contratar este adicional debe ingresar el dato de la lista desplegable, en caso contrario dejar en blanco" sqref="G13" xr:uid="{00000000-0002-0000-0100-000010000000}">
      <formula1>INDIRECT($G$12&amp;"_"&amp;$G$2)</formula1>
    </dataValidation>
    <dataValidation allowBlank="1" showInputMessage="1" showErrorMessage="1" promptTitle="Dato Obligatorio:" prompt="Describa brevemente lo solicitado" sqref="B19" xr:uid="{1FFAF081-E279-4A53-B32D-C374131444CD}"/>
    <dataValidation type="list" allowBlank="1" showInputMessage="1" showErrorMessage="1" prompt="Solo llenar si no corresponde la cobertura de inversión" sqref="L19" xr:uid="{7A117DB4-0E5D-43C8-88DB-85E11FF377F5}">
      <formula1>"NO"</formula1>
    </dataValidation>
    <dataValidation type="list" allowBlank="1" showInputMessage="1" showErrorMessage="1" prompt="Solo llenar si no corresponde la cobertura de Daño Directo" sqref="M19" xr:uid="{93ABEBB9-419F-49CF-A70D-E87C66E7491F}">
      <formula1>"NO"</formula1>
    </dataValidation>
    <dataValidation type="decimal" allowBlank="1" showInputMessage="1" showErrorMessage="1" error="El rango de datos es entre -34,9873 y -30,0806" prompt="Ingresar el valor de la latitud del punto central de la chacra en grados decimales. (Ej: -32,5468)" sqref="H19:H23" xr:uid="{A25BDE82-85DE-4FB7-874A-B434B970DAA4}">
      <formula1>-34.9873</formula1>
      <formula2>-30.0806</formula2>
    </dataValidation>
    <dataValidation allowBlank="1" showInputMessage="1" showErrorMessage="1" promptTitle="Dato obligatorio:" prompt="Número de Bien que figura en la póliza emitida a modificar" sqref="D19" xr:uid="{BBE2FB6D-7857-4839-B192-07C7BEEC488F}"/>
    <dataValidation allowBlank="1" showInputMessage="1" showErrorMessage="1" promptTitle="Dato obligatorio" prompt="Número de Certificado que figura en la póliza emitida a modificar" sqref="C19" xr:uid="{A64A87CD-28E4-4CB2-BB67-8BAE2D606171}"/>
    <dataValidation type="list" allowBlank="1" showInputMessage="1" showErrorMessage="1" promptTitle="Dato obligatorio:" prompt="Debe elegir el dato de la lista desplegable" sqref="A19" xr:uid="{3317D427-6ABE-47A9-8E5A-3915714D2FA6}">
      <formula1>"Modificación,Alta,Baja"</formula1>
    </dataValidation>
    <dataValidation type="textLength" showInputMessage="1" showErrorMessage="1" prompt="Para cada chacra nueva ingresada las 4 columnas siguientes son de ingreso obligatorio." sqref="E19:F19" xr:uid="{6526E00F-A2A5-406B-891D-54069EF05F4E}">
      <formula1>1</formula1>
      <formula2>30</formula2>
    </dataValidation>
  </dataValidations>
  <pageMargins left="0.19685039370078741" right="0.19685039370078741" top="0.94488188976377963" bottom="0.35433070866141736" header="0.31496062992125984" footer="0.11811023622047245"/>
  <pageSetup paperSize="9" orientation="landscape" r:id="rId1"/>
  <headerFooter>
    <oddHeader>&amp;C&amp;G</oddHeader>
    <oddFooter xml:space="preserve">&amp;L&amp;"-,Negrita"ZAFRA 2025-2026&amp;C&amp;9&amp;A &amp;P de &amp;N&amp;R&amp;"-,Negrita"&amp;9Versión 1               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Debe elegir el dato de la lista desplegable" xr:uid="{00000000-0002-0000-0100-000011000000}">
          <x14:formula1>
            <xm:f>Codigos!$G$2:$G$20</xm:f>
          </x14:formula1>
          <xm:sqref>G19:G45</xm:sqref>
        </x14:dataValidation>
        <x14:dataValidation type="list" allowBlank="1" showInputMessage="1" showErrorMessage="1" prompt="Debe elegir el dato de la lista desplegable" xr:uid="{00000000-0002-0000-0100-000012000000}">
          <x14:formula1>
            <xm:f>'C:\Users\MLPereira\Desktop\respaldo lorena\PROYECTOS\AGRONOMICA\[Planilla Anexa - INVAGR V5d.xlsm]Codigos'!#REF!</xm:f>
          </x14:formula1>
          <xm:sqref>G46</xm:sqref>
        </x14:dataValidation>
        <x14:dataValidation type="custom" allowBlank="1" showInputMessage="1" showErrorMessage="1" error="El valor de aforo que se está intentando ingresar excede los parámetros permitidos" xr:uid="{00000000-0002-0000-0100-000013000000}">
          <x14:formula1>
            <xm:f>AND(E13&gt;(E8-F8)*G8/1000, E13&lt;Valores!O3+1)</xm:f>
          </x14:formula1>
          <xm:sqref>E13</xm:sqref>
        </x14:dataValidation>
        <x14:dataValidation type="whole" allowBlank="1" showInputMessage="1" showErrorMessage="1" error="El valor ingresado para la Garantia (Kg/ha)de TRIGO se encuentra fuera de los parámetros permitidos" xr:uid="{00000000-0002-0000-0100-000014000000}">
          <x14:formula1>
            <xm:f>Valores!D2</xm:f>
          </x14:formula1>
          <x14:formula2>
            <xm:f>Valores!E2</xm:f>
          </x14:formula2>
          <xm:sqref>E8</xm:sqref>
        </x14:dataValidation>
        <x14:dataValidation type="whole" allowBlank="1" showInputMessage="1" showErrorMessage="1" error="El valor ingresado para Inicio de Cobertura por Chacra (Kg/ha)de SOJA se encuentra fuera de los parámetros permitidos" xr:uid="{00000000-0002-0000-0100-000015000000}">
          <x14:formula1>
            <xm:f>Valores!B2</xm:f>
          </x14:formula1>
          <x14:formula2>
            <xm:f>Valores!C2</xm:f>
          </x14:formula2>
          <xm:sqref>F8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6"/>
  <dimension ref="A1:T383"/>
  <sheetViews>
    <sheetView showGridLines="0" workbookViewId="0">
      <selection activeCell="A19" sqref="A19"/>
    </sheetView>
  </sheetViews>
  <sheetFormatPr baseColWidth="10" defaultColWidth="11.42578125" defaultRowHeight="15" x14ac:dyDescent="0.25"/>
  <cols>
    <col min="1" max="1" width="9.7109375" customWidth="1"/>
    <col min="2" max="2" width="19.28515625" customWidth="1"/>
    <col min="3" max="3" width="5.28515625" customWidth="1"/>
    <col min="4" max="4" width="5" customWidth="1"/>
    <col min="5" max="5" width="9.42578125" customWidth="1"/>
    <col min="6" max="7" width="13.28515625" customWidth="1"/>
    <col min="8" max="9" width="8.28515625" customWidth="1"/>
    <col min="10" max="10" width="8.5703125" customWidth="1"/>
    <col min="11" max="11" width="9.5703125" customWidth="1"/>
    <col min="12" max="12" width="8.85546875" customWidth="1"/>
    <col min="13" max="13" width="9.5703125" customWidth="1"/>
    <col min="14" max="14" width="14.7109375" customWidth="1"/>
    <col min="15" max="15" width="12.140625" hidden="1" customWidth="1"/>
    <col min="16" max="16" width="11.42578125" hidden="1" customWidth="1"/>
    <col min="17" max="17" width="8.7109375" hidden="1" customWidth="1"/>
    <col min="18" max="18" width="12" hidden="1" customWidth="1"/>
    <col min="19" max="19" width="12.85546875" hidden="1" customWidth="1"/>
    <col min="20" max="20" width="13.42578125" hidden="1" customWidth="1"/>
  </cols>
  <sheetData>
    <row r="1" spans="1:20" ht="5.25" customHeight="1" thickBot="1" x14ac:dyDescent="0.3">
      <c r="O1" s="48" t="s">
        <v>16</v>
      </c>
    </row>
    <row r="2" spans="1:20" ht="16.5" thickTop="1" thickBot="1" x14ac:dyDescent="0.3">
      <c r="D2" s="81" t="s">
        <v>17</v>
      </c>
      <c r="E2" s="81"/>
      <c r="F2" s="99"/>
      <c r="G2" s="88" t="s">
        <v>56</v>
      </c>
      <c r="H2" s="89"/>
      <c r="O2" s="48">
        <f>IFERROR(VLOOKUP(G2,codigo_CULTIVOS[],2,FALSE)," ")</f>
        <v>2</v>
      </c>
      <c r="Q2" s="37"/>
    </row>
    <row r="3" spans="1:20" ht="16.5" thickTop="1" thickBot="1" x14ac:dyDescent="0.3">
      <c r="Q3" s="37"/>
    </row>
    <row r="4" spans="1:20" ht="16.5" thickTop="1" thickBot="1" x14ac:dyDescent="0.3">
      <c r="A4" s="70" t="s">
        <v>18</v>
      </c>
      <c r="B4" s="60"/>
      <c r="Q4" s="37"/>
    </row>
    <row r="5" spans="1:20" ht="30.75" customHeight="1" thickTop="1" x14ac:dyDescent="0.25">
      <c r="A5" s="100" t="s">
        <v>19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Q5" s="37"/>
    </row>
    <row r="6" spans="1:20" x14ac:dyDescent="0.25">
      <c r="A6" s="73" t="s">
        <v>20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Q6" s="37"/>
    </row>
    <row r="7" spans="1:20" ht="15.75" thickBot="1" x14ac:dyDescent="0.3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Q7" s="37"/>
    </row>
    <row r="8" spans="1:20" ht="7.5" customHeight="1" thickTop="1" thickBot="1" x14ac:dyDescent="0.3">
      <c r="E8" s="61"/>
      <c r="F8" s="61"/>
      <c r="G8" s="62"/>
      <c r="O8" s="63"/>
      <c r="Q8" s="37"/>
    </row>
    <row r="9" spans="1:20" ht="6" customHeight="1" thickTop="1" x14ac:dyDescent="0.25"/>
    <row r="10" spans="1:20" ht="15.75" customHeight="1" x14ac:dyDescent="0.25">
      <c r="A10" s="109" t="str">
        <f>"Solo debe llenarse la parte de Daños Directos si dicho cambio es para todos los bienes del cultivo "&amp;G2&amp;", no se deben cargar nuevamente las chacras"</f>
        <v>Solo debe llenarse la parte de Daños Directos si dicho cambio es para todos los bienes del cultivo CEBADA, no se deben cargar nuevamente las chacras</v>
      </c>
      <c r="B10" s="109"/>
      <c r="C10" s="109"/>
      <c r="D10" s="59"/>
      <c r="E10" s="90" t="s">
        <v>21</v>
      </c>
      <c r="F10" s="91"/>
      <c r="G10" s="91"/>
      <c r="H10" s="91"/>
      <c r="I10" s="91"/>
      <c r="J10" s="91"/>
      <c r="O10" s="48" t="s">
        <v>22</v>
      </c>
      <c r="Q10" s="37"/>
    </row>
    <row r="11" spans="1:20" ht="15.75" thickBot="1" x14ac:dyDescent="0.3">
      <c r="A11" s="109"/>
      <c r="B11" s="109"/>
      <c r="C11" s="109"/>
      <c r="D11" s="59"/>
      <c r="E11" s="92"/>
      <c r="F11" s="93"/>
      <c r="G11" s="93"/>
      <c r="H11" s="93"/>
      <c r="I11" s="93"/>
      <c r="J11" s="93"/>
      <c r="O11" s="48" t="str">
        <f>IFERROR(VLOOKUP(F13,DDIRECTOS[#Data],2,FALSE),"N")</f>
        <v>N</v>
      </c>
      <c r="Q11" s="37"/>
    </row>
    <row r="12" spans="1:20" ht="25.5" customHeight="1" thickTop="1" thickBot="1" x14ac:dyDescent="0.3">
      <c r="A12" s="109"/>
      <c r="B12" s="109"/>
      <c r="C12" s="109"/>
      <c r="D12" s="59"/>
      <c r="E12" s="34" t="s">
        <v>23</v>
      </c>
      <c r="F12" s="32" t="s">
        <v>24</v>
      </c>
      <c r="G12" s="31" t="s">
        <v>25</v>
      </c>
      <c r="H12" s="32" t="s">
        <v>26</v>
      </c>
      <c r="I12" s="31" t="s">
        <v>27</v>
      </c>
      <c r="J12" s="32" t="s">
        <v>28</v>
      </c>
      <c r="O12" s="48" t="s">
        <v>29</v>
      </c>
      <c r="P12" s="48" t="s">
        <v>30</v>
      </c>
      <c r="Q12" s="48" t="s">
        <v>31</v>
      </c>
      <c r="R12" s="48" t="s">
        <v>32</v>
      </c>
      <c r="S12" s="48" t="s">
        <v>28</v>
      </c>
      <c r="T12" s="68" t="s">
        <v>33</v>
      </c>
    </row>
    <row r="13" spans="1:20" ht="16.5" thickTop="1" thickBot="1" x14ac:dyDescent="0.3">
      <c r="A13" s="109"/>
      <c r="B13" s="109"/>
      <c r="C13" s="109"/>
      <c r="E13" s="33"/>
      <c r="F13" s="35"/>
      <c r="G13" s="69"/>
      <c r="H13" s="33"/>
      <c r="I13" s="33"/>
      <c r="J13" s="33"/>
      <c r="O13" s="48" t="str">
        <f>IFERROR(VLOOKUP(F13,codigo_DEDUCIBLE[#Data],2,FALSE),"N")</f>
        <v>N</v>
      </c>
      <c r="P13" s="48" t="str">
        <f>IFERROR(VLOOKUP(H13,codigo­_VIENTO[#All],2,FALSE),"N")</f>
        <v>N</v>
      </c>
      <c r="Q13" s="48" t="str">
        <f>IF(G13="SI","S","N")</f>
        <v>N</v>
      </c>
      <c r="R13" s="48" t="str">
        <f>IF(I13="SI","S","N")</f>
        <v>N</v>
      </c>
      <c r="S13" s="48" t="str">
        <f>IF(J13="SI","S","N")</f>
        <v>N</v>
      </c>
      <c r="T13" s="48" t="str">
        <f>IFERROR(VLOOKUP(G13,Codigo_Resiembra[#All],2,FALSE)," ")</f>
        <v xml:space="preserve"> </v>
      </c>
    </row>
    <row r="14" spans="1:20" ht="16.5" thickTop="1" thickBot="1" x14ac:dyDescent="0.3"/>
    <row r="15" spans="1:20" ht="16.5" customHeight="1" thickTop="1" thickBot="1" x14ac:dyDescent="0.3">
      <c r="A15" s="101" t="s">
        <v>34</v>
      </c>
      <c r="B15" s="102"/>
      <c r="C15" s="94" t="s">
        <v>35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Q15" s="37"/>
    </row>
    <row r="16" spans="1:20" ht="16.5" customHeight="1" thickTop="1" thickBot="1" x14ac:dyDescent="0.3">
      <c r="A16" s="90"/>
      <c r="B16" s="91"/>
      <c r="C16" s="103" t="s">
        <v>36</v>
      </c>
      <c r="D16" s="110"/>
      <c r="E16" s="110"/>
      <c r="F16" s="104"/>
      <c r="G16" s="94" t="s">
        <v>37</v>
      </c>
      <c r="H16" s="95"/>
      <c r="I16" s="96"/>
      <c r="J16" s="38" t="s">
        <v>38</v>
      </c>
      <c r="K16" s="97" t="s">
        <v>39</v>
      </c>
      <c r="L16" s="101" t="s">
        <v>40</v>
      </c>
      <c r="M16" s="107"/>
      <c r="N16" s="97"/>
    </row>
    <row r="17" spans="1:18" ht="16.5" customHeight="1" thickTop="1" thickBot="1" x14ac:dyDescent="0.3">
      <c r="A17" s="92"/>
      <c r="B17" s="93"/>
      <c r="C17" s="40"/>
      <c r="D17" s="40"/>
      <c r="E17" s="103"/>
      <c r="F17" s="104"/>
      <c r="G17" s="39"/>
      <c r="H17" s="105" t="s">
        <v>41</v>
      </c>
      <c r="I17" s="106"/>
      <c r="J17" s="40" t="s">
        <v>42</v>
      </c>
      <c r="K17" s="98"/>
      <c r="L17" s="92"/>
      <c r="M17" s="108"/>
      <c r="N17" s="98"/>
      <c r="Q17" s="37"/>
    </row>
    <row r="18" spans="1:18" ht="25.5" customHeight="1" thickTop="1" thickBot="1" x14ac:dyDescent="0.3">
      <c r="A18" s="36" t="s">
        <v>43</v>
      </c>
      <c r="B18" s="36" t="s">
        <v>44</v>
      </c>
      <c r="C18" s="34" t="s">
        <v>45</v>
      </c>
      <c r="D18" s="34" t="s">
        <v>46</v>
      </c>
      <c r="E18" s="86" t="s">
        <v>47</v>
      </c>
      <c r="F18" s="87"/>
      <c r="G18" s="36" t="s">
        <v>48</v>
      </c>
      <c r="H18" s="36" t="s">
        <v>49</v>
      </c>
      <c r="I18" s="36" t="s">
        <v>50</v>
      </c>
      <c r="J18" s="34" t="s">
        <v>51</v>
      </c>
      <c r="K18" s="34" t="s">
        <v>52</v>
      </c>
      <c r="L18" s="34" t="s">
        <v>53</v>
      </c>
      <c r="M18" s="34" t="s">
        <v>22</v>
      </c>
      <c r="N18" s="31" t="s">
        <v>54</v>
      </c>
      <c r="O18" s="46" t="s">
        <v>55</v>
      </c>
      <c r="Q18" s="37"/>
      <c r="R18" s="46"/>
    </row>
    <row r="19" spans="1:18" ht="15.75" customHeight="1" thickTop="1" thickBot="1" x14ac:dyDescent="0.3">
      <c r="A19" s="55"/>
      <c r="B19" s="56"/>
      <c r="C19" s="58"/>
      <c r="D19" s="58"/>
      <c r="E19" s="84"/>
      <c r="F19" s="85"/>
      <c r="G19" s="41"/>
      <c r="H19" s="42"/>
      <c r="I19" s="42"/>
      <c r="J19" s="43"/>
      <c r="K19" s="45"/>
      <c r="L19" s="45"/>
      <c r="M19" s="45"/>
      <c r="N19" s="44"/>
      <c r="O19" t="str">
        <f>IFERROR(VLOOKUP(G19,codigo_DEPARTAMENTO[#All],2,FALSE)," ")</f>
        <v xml:space="preserve"> </v>
      </c>
    </row>
    <row r="20" spans="1:18" ht="15.75" customHeight="1" thickTop="1" thickBot="1" x14ac:dyDescent="0.3">
      <c r="A20" s="55"/>
      <c r="B20" s="56"/>
      <c r="C20" s="58"/>
      <c r="D20" s="58"/>
      <c r="E20" s="84"/>
      <c r="F20" s="85"/>
      <c r="G20" s="41"/>
      <c r="H20" s="42"/>
      <c r="I20" s="42"/>
      <c r="J20" s="43"/>
      <c r="K20" s="33"/>
      <c r="L20" s="45"/>
      <c r="M20" s="45"/>
      <c r="N20" s="44"/>
      <c r="O20" t="str">
        <f>IFERROR(VLOOKUP(G20,codigo_DEPARTAMENTO[#All],2,FALSE)," ")</f>
        <v xml:space="preserve"> </v>
      </c>
      <c r="Q20" s="37"/>
    </row>
    <row r="21" spans="1:18" ht="15.75" customHeight="1" thickTop="1" thickBot="1" x14ac:dyDescent="0.3">
      <c r="A21" s="55"/>
      <c r="B21" s="56"/>
      <c r="C21" s="58"/>
      <c r="D21" s="58"/>
      <c r="E21" s="84"/>
      <c r="F21" s="85"/>
      <c r="G21" s="41"/>
      <c r="H21" s="42"/>
      <c r="I21" s="42"/>
      <c r="J21" s="43"/>
      <c r="K21" s="33"/>
      <c r="L21" s="45"/>
      <c r="M21" s="45"/>
      <c r="N21" s="44"/>
      <c r="O21" t="str">
        <f>IFERROR(VLOOKUP(G21,codigo_DEPARTAMENTO[#All],2,FALSE)," ")</f>
        <v xml:space="preserve"> </v>
      </c>
      <c r="Q21" s="37"/>
    </row>
    <row r="22" spans="1:18" ht="15.75" customHeight="1" thickTop="1" thickBot="1" x14ac:dyDescent="0.3">
      <c r="A22" s="55"/>
      <c r="B22" s="56"/>
      <c r="C22" s="58"/>
      <c r="D22" s="58"/>
      <c r="E22" s="84"/>
      <c r="F22" s="85"/>
      <c r="G22" s="41"/>
      <c r="H22" s="42"/>
      <c r="I22" s="42"/>
      <c r="J22" s="43"/>
      <c r="K22" s="33"/>
      <c r="L22" s="45"/>
      <c r="M22" s="45"/>
      <c r="N22" s="44"/>
      <c r="O22" t="str">
        <f>IFERROR(VLOOKUP(G22,codigo_DEPARTAMENTO[#All],2,FALSE)," ")</f>
        <v xml:space="preserve"> </v>
      </c>
    </row>
    <row r="23" spans="1:18" ht="15.75" customHeight="1" thickTop="1" thickBot="1" x14ac:dyDescent="0.3">
      <c r="A23" s="55"/>
      <c r="B23" s="56"/>
      <c r="C23" s="58"/>
      <c r="D23" s="58"/>
      <c r="E23" s="84"/>
      <c r="F23" s="85"/>
      <c r="G23" s="41"/>
      <c r="H23" s="42"/>
      <c r="I23" s="42"/>
      <c r="J23" s="43"/>
      <c r="K23" s="33"/>
      <c r="L23" s="45"/>
      <c r="M23" s="45"/>
      <c r="N23" s="44"/>
      <c r="O23" t="str">
        <f>IFERROR(VLOOKUP(G23,codigo_DEPARTAMENTO[#All],2,FALSE)," ")</f>
        <v xml:space="preserve"> </v>
      </c>
      <c r="Q23" s="37"/>
    </row>
    <row r="24" spans="1:18" ht="15.75" customHeight="1" thickTop="1" thickBot="1" x14ac:dyDescent="0.3">
      <c r="A24" s="55"/>
      <c r="B24" s="56"/>
      <c r="C24" s="58"/>
      <c r="D24" s="58"/>
      <c r="E24" s="84"/>
      <c r="F24" s="85"/>
      <c r="G24" s="41"/>
      <c r="H24" s="42"/>
      <c r="I24" s="42"/>
      <c r="J24" s="43"/>
      <c r="K24" s="33"/>
      <c r="L24" s="45"/>
      <c r="M24" s="45"/>
      <c r="N24" s="44"/>
      <c r="O24" t="str">
        <f>IFERROR(VLOOKUP(G24,codigo_DEPARTAMENTO[#All],2,FALSE)," ")</f>
        <v xml:space="preserve"> </v>
      </c>
      <c r="Q24" s="37"/>
    </row>
    <row r="25" spans="1:18" ht="15.75" customHeight="1" thickTop="1" thickBot="1" x14ac:dyDescent="0.3">
      <c r="A25" s="55"/>
      <c r="B25" s="56"/>
      <c r="C25" s="58"/>
      <c r="D25" s="58"/>
      <c r="E25" s="84"/>
      <c r="F25" s="85"/>
      <c r="G25" s="41"/>
      <c r="H25" s="42"/>
      <c r="I25" s="42"/>
      <c r="J25" s="43"/>
      <c r="K25" s="33"/>
      <c r="L25" s="45"/>
      <c r="M25" s="45"/>
      <c r="N25" s="44"/>
      <c r="O25" t="str">
        <f>IFERROR(VLOOKUP(G25,codigo_DEPARTAMENTO[#All],2,FALSE)," ")</f>
        <v xml:space="preserve"> </v>
      </c>
    </row>
    <row r="26" spans="1:18" ht="15.75" customHeight="1" thickTop="1" thickBot="1" x14ac:dyDescent="0.3">
      <c r="A26" s="55"/>
      <c r="B26" s="56"/>
      <c r="C26" s="58"/>
      <c r="D26" s="58"/>
      <c r="E26" s="84"/>
      <c r="F26" s="85"/>
      <c r="G26" s="41"/>
      <c r="H26" s="42"/>
      <c r="I26" s="42"/>
      <c r="J26" s="43"/>
      <c r="K26" s="33"/>
      <c r="L26" s="45"/>
      <c r="M26" s="45"/>
      <c r="N26" s="44"/>
      <c r="O26" t="str">
        <f>IFERROR(VLOOKUP(G26,codigo_DEPARTAMENTO[#All],2,FALSE)," ")</f>
        <v xml:space="preserve"> </v>
      </c>
      <c r="Q26" s="37"/>
    </row>
    <row r="27" spans="1:18" ht="15.75" customHeight="1" thickTop="1" thickBot="1" x14ac:dyDescent="0.3">
      <c r="A27" s="55"/>
      <c r="B27" s="56"/>
      <c r="C27" s="58"/>
      <c r="D27" s="58"/>
      <c r="E27" s="84"/>
      <c r="F27" s="85"/>
      <c r="G27" s="41"/>
      <c r="H27" s="42"/>
      <c r="I27" s="42"/>
      <c r="J27" s="43"/>
      <c r="K27" s="33"/>
      <c r="L27" s="45"/>
      <c r="M27" s="45"/>
      <c r="N27" s="44"/>
      <c r="O27" t="str">
        <f>IFERROR(VLOOKUP(G27,codigo_DEPARTAMENTO[#All],2,FALSE)," ")</f>
        <v xml:space="preserve"> </v>
      </c>
      <c r="Q27" s="37"/>
    </row>
    <row r="28" spans="1:18" ht="15.75" customHeight="1" thickTop="1" thickBot="1" x14ac:dyDescent="0.3">
      <c r="A28" s="55"/>
      <c r="B28" s="56"/>
      <c r="C28" s="58"/>
      <c r="D28" s="58"/>
      <c r="E28" s="84"/>
      <c r="F28" s="85"/>
      <c r="G28" s="41"/>
      <c r="H28" s="42"/>
      <c r="I28" s="42"/>
      <c r="J28" s="43"/>
      <c r="K28" s="33"/>
      <c r="L28" s="45"/>
      <c r="M28" s="45"/>
      <c r="N28" s="44"/>
      <c r="O28" t="str">
        <f>IFERROR(VLOOKUP(G28,codigo_DEPARTAMENTO[#All],2,FALSE)," ")</f>
        <v xml:space="preserve"> </v>
      </c>
    </row>
    <row r="29" spans="1:18" ht="15.75" customHeight="1" thickTop="1" thickBot="1" x14ac:dyDescent="0.3">
      <c r="A29" s="55"/>
      <c r="B29" s="56"/>
      <c r="C29" s="58"/>
      <c r="D29" s="58"/>
      <c r="E29" s="84"/>
      <c r="F29" s="85"/>
      <c r="G29" s="41"/>
      <c r="H29" s="42"/>
      <c r="I29" s="42"/>
      <c r="J29" s="43"/>
      <c r="K29" s="33"/>
      <c r="L29" s="45"/>
      <c r="M29" s="45"/>
      <c r="N29" s="44"/>
      <c r="O29" t="str">
        <f>IFERROR(VLOOKUP(G29,codigo_DEPARTAMENTO[#All],2,FALSE)," ")</f>
        <v xml:space="preserve"> </v>
      </c>
      <c r="Q29" s="37"/>
    </row>
    <row r="30" spans="1:18" ht="15.75" customHeight="1" thickTop="1" thickBot="1" x14ac:dyDescent="0.3">
      <c r="A30" s="55"/>
      <c r="B30" s="56"/>
      <c r="C30" s="58"/>
      <c r="D30" s="58"/>
      <c r="E30" s="84"/>
      <c r="F30" s="85"/>
      <c r="G30" s="41"/>
      <c r="H30" s="42"/>
      <c r="I30" s="42"/>
      <c r="J30" s="43"/>
      <c r="K30" s="33"/>
      <c r="L30" s="45"/>
      <c r="M30" s="45"/>
      <c r="N30" s="44"/>
      <c r="O30" t="str">
        <f>IFERROR(VLOOKUP(G30,codigo_DEPARTAMENTO[#All],2,FALSE)," ")</f>
        <v xml:space="preserve"> </v>
      </c>
      <c r="Q30" s="37"/>
    </row>
    <row r="31" spans="1:18" ht="15.75" customHeight="1" thickTop="1" thickBot="1" x14ac:dyDescent="0.3">
      <c r="A31" s="55"/>
      <c r="B31" s="56"/>
      <c r="C31" s="58"/>
      <c r="D31" s="58"/>
      <c r="E31" s="84"/>
      <c r="F31" s="85"/>
      <c r="G31" s="41"/>
      <c r="H31" s="42"/>
      <c r="I31" s="42"/>
      <c r="J31" s="43"/>
      <c r="K31" s="33"/>
      <c r="L31" s="45"/>
      <c r="M31" s="45"/>
      <c r="N31" s="44"/>
      <c r="O31" t="str">
        <f>IFERROR(VLOOKUP(G31,codigo_DEPARTAMENTO[#All],2,FALSE)," ")</f>
        <v xml:space="preserve"> </v>
      </c>
      <c r="Q31" s="37"/>
    </row>
    <row r="32" spans="1:18" ht="15.75" customHeight="1" thickTop="1" thickBot="1" x14ac:dyDescent="0.3">
      <c r="A32" s="55"/>
      <c r="B32" s="56"/>
      <c r="C32" s="58"/>
      <c r="D32" s="58"/>
      <c r="E32" s="84"/>
      <c r="F32" s="85"/>
      <c r="G32" s="41"/>
      <c r="H32" s="42"/>
      <c r="I32" s="42"/>
      <c r="J32" s="43"/>
      <c r="K32" s="33"/>
      <c r="L32" s="45"/>
      <c r="M32" s="45"/>
      <c r="N32" s="44"/>
      <c r="O32" t="str">
        <f>IFERROR(VLOOKUP(G32,codigo_DEPARTAMENTO[#All],2,FALSE)," ")</f>
        <v xml:space="preserve"> </v>
      </c>
      <c r="Q32" s="37"/>
    </row>
    <row r="33" spans="1:17" ht="15.75" customHeight="1" thickTop="1" thickBot="1" x14ac:dyDescent="0.3">
      <c r="A33" s="55"/>
      <c r="B33" s="56"/>
      <c r="C33" s="58"/>
      <c r="D33" s="58"/>
      <c r="E33" s="84"/>
      <c r="F33" s="85"/>
      <c r="G33" s="41"/>
      <c r="H33" s="42"/>
      <c r="I33" s="42"/>
      <c r="J33" s="43"/>
      <c r="K33" s="33"/>
      <c r="L33" s="45"/>
      <c r="M33" s="45"/>
      <c r="N33" s="44"/>
      <c r="O33" t="str">
        <f>IFERROR(VLOOKUP(G33,codigo_DEPARTAMENTO[#All],2,FALSE)," ")</f>
        <v xml:space="preserve"> </v>
      </c>
      <c r="Q33" s="37"/>
    </row>
    <row r="34" spans="1:17" ht="15.75" customHeight="1" thickTop="1" thickBot="1" x14ac:dyDescent="0.3">
      <c r="A34" s="55"/>
      <c r="B34" s="56"/>
      <c r="C34" s="58"/>
      <c r="D34" s="58"/>
      <c r="E34" s="84"/>
      <c r="F34" s="85"/>
      <c r="G34" s="41"/>
      <c r="H34" s="42"/>
      <c r="I34" s="42"/>
      <c r="J34" s="43"/>
      <c r="K34" s="33"/>
      <c r="L34" s="45"/>
      <c r="M34" s="45"/>
      <c r="N34" s="44"/>
      <c r="O34" t="str">
        <f>IFERROR(VLOOKUP(G34,codigo_DEPARTAMENTO[#All],2,FALSE)," ")</f>
        <v xml:space="preserve"> </v>
      </c>
    </row>
    <row r="35" spans="1:17" ht="15.75" customHeight="1" thickTop="1" thickBot="1" x14ac:dyDescent="0.3">
      <c r="A35" s="55"/>
      <c r="B35" s="56"/>
      <c r="C35" s="58"/>
      <c r="D35" s="58"/>
      <c r="E35" s="84"/>
      <c r="F35" s="85"/>
      <c r="G35" s="41"/>
      <c r="H35" s="42"/>
      <c r="I35" s="42"/>
      <c r="J35" s="43"/>
      <c r="K35" s="33"/>
      <c r="L35" s="45"/>
      <c r="M35" s="45"/>
      <c r="N35" s="44"/>
      <c r="O35" t="str">
        <f>IFERROR(VLOOKUP(G35,codigo_DEPARTAMENTO[#All],2,FALSE)," ")</f>
        <v xml:space="preserve"> </v>
      </c>
    </row>
    <row r="36" spans="1:17" ht="15.75" customHeight="1" thickTop="1" thickBot="1" x14ac:dyDescent="0.3">
      <c r="A36" s="55"/>
      <c r="B36" s="56"/>
      <c r="C36" s="58"/>
      <c r="D36" s="58"/>
      <c r="E36" s="84"/>
      <c r="F36" s="85"/>
      <c r="G36" s="41"/>
      <c r="H36" s="42"/>
      <c r="I36" s="42"/>
      <c r="J36" s="43"/>
      <c r="K36" s="33"/>
      <c r="L36" s="45"/>
      <c r="M36" s="45"/>
      <c r="N36" s="44"/>
      <c r="O36" t="str">
        <f>IFERROR(VLOOKUP(G36,codigo_DEPARTAMENTO[#All],2,FALSE)," ")</f>
        <v xml:space="preserve"> </v>
      </c>
    </row>
    <row r="37" spans="1:17" ht="15.75" customHeight="1" thickTop="1" thickBot="1" x14ac:dyDescent="0.3">
      <c r="A37" s="55"/>
      <c r="B37" s="56"/>
      <c r="C37" s="58"/>
      <c r="D37" s="58"/>
      <c r="E37" s="84"/>
      <c r="F37" s="85"/>
      <c r="G37" s="41"/>
      <c r="H37" s="42"/>
      <c r="I37" s="42"/>
      <c r="J37" s="43"/>
      <c r="K37" s="33"/>
      <c r="L37" s="45"/>
      <c r="M37" s="45"/>
      <c r="N37" s="44"/>
      <c r="O37" t="str">
        <f>IFERROR(VLOOKUP(G37,codigo_DEPARTAMENTO[#All],2,FALSE)," ")</f>
        <v xml:space="preserve"> </v>
      </c>
    </row>
    <row r="38" spans="1:17" ht="15.75" customHeight="1" thickTop="1" thickBot="1" x14ac:dyDescent="0.3">
      <c r="A38" s="55"/>
      <c r="B38" s="56"/>
      <c r="C38" s="58"/>
      <c r="D38" s="58"/>
      <c r="E38" s="84"/>
      <c r="F38" s="85"/>
      <c r="G38" s="41"/>
      <c r="H38" s="42"/>
      <c r="I38" s="42"/>
      <c r="J38" s="43"/>
      <c r="K38" s="33"/>
      <c r="L38" s="45"/>
      <c r="M38" s="45"/>
      <c r="N38" s="44"/>
      <c r="O38" t="str">
        <f>IFERROR(VLOOKUP(G38,codigo_DEPARTAMENTO[#All],2,FALSE)," ")</f>
        <v xml:space="preserve"> </v>
      </c>
    </row>
    <row r="39" spans="1:17" ht="15.75" customHeight="1" thickTop="1" thickBot="1" x14ac:dyDescent="0.3">
      <c r="A39" s="55"/>
      <c r="B39" s="56"/>
      <c r="C39" s="58"/>
      <c r="D39" s="58"/>
      <c r="E39" s="84"/>
      <c r="F39" s="85"/>
      <c r="G39" s="41"/>
      <c r="H39" s="42"/>
      <c r="I39" s="42"/>
      <c r="J39" s="43"/>
      <c r="K39" s="33"/>
      <c r="L39" s="45"/>
      <c r="M39" s="45"/>
      <c r="N39" s="44"/>
      <c r="O39" t="str">
        <f>IFERROR(VLOOKUP(G39,codigo_DEPARTAMENTO[#All],2,FALSE)," ")</f>
        <v xml:space="preserve"> </v>
      </c>
    </row>
    <row r="40" spans="1:17" ht="15.75" customHeight="1" thickTop="1" thickBot="1" x14ac:dyDescent="0.3">
      <c r="A40" s="55"/>
      <c r="B40" s="56"/>
      <c r="C40" s="58"/>
      <c r="D40" s="58"/>
      <c r="E40" s="84"/>
      <c r="F40" s="85"/>
      <c r="G40" s="41"/>
      <c r="H40" s="42"/>
      <c r="I40" s="42"/>
      <c r="J40" s="43"/>
      <c r="K40" s="33"/>
      <c r="L40" s="45"/>
      <c r="M40" s="45"/>
      <c r="N40" s="44"/>
      <c r="O40" t="str">
        <f>IFERROR(VLOOKUP(G40,codigo_DEPARTAMENTO[#All],2,FALSE)," ")</f>
        <v xml:space="preserve"> </v>
      </c>
    </row>
    <row r="41" spans="1:17" ht="15.75" customHeight="1" thickTop="1" thickBot="1" x14ac:dyDescent="0.3">
      <c r="A41" s="55"/>
      <c r="B41" s="56"/>
      <c r="C41" s="58"/>
      <c r="D41" s="58"/>
      <c r="E41" s="84"/>
      <c r="F41" s="85"/>
      <c r="G41" s="41"/>
      <c r="H41" s="42"/>
      <c r="I41" s="42"/>
      <c r="J41" s="43"/>
      <c r="K41" s="33"/>
      <c r="L41" s="45"/>
      <c r="M41" s="45"/>
      <c r="N41" s="44"/>
      <c r="O41" t="str">
        <f>IFERROR(VLOOKUP(G41,codigo_DEPARTAMENTO[#All],2,FALSE)," ")</f>
        <v xml:space="preserve"> </v>
      </c>
    </row>
    <row r="42" spans="1:17" ht="15.75" customHeight="1" thickTop="1" thickBot="1" x14ac:dyDescent="0.3">
      <c r="A42" s="55"/>
      <c r="B42" s="56"/>
      <c r="C42" s="58"/>
      <c r="D42" s="58"/>
      <c r="E42" s="84"/>
      <c r="F42" s="85"/>
      <c r="G42" s="41"/>
      <c r="H42" s="42"/>
      <c r="I42" s="42"/>
      <c r="J42" s="43"/>
      <c r="K42" s="33"/>
      <c r="L42" s="45"/>
      <c r="M42" s="45"/>
      <c r="N42" s="44"/>
      <c r="O42" t="str">
        <f>IFERROR(VLOOKUP(G42,codigo_DEPARTAMENTO[#All],2,FALSE)," ")</f>
        <v xml:space="preserve"> </v>
      </c>
    </row>
    <row r="43" spans="1:17" ht="15.75" customHeight="1" thickTop="1" thickBot="1" x14ac:dyDescent="0.3">
      <c r="A43" s="55"/>
      <c r="B43" s="56"/>
      <c r="C43" s="58"/>
      <c r="D43" s="58"/>
      <c r="E43" s="84"/>
      <c r="F43" s="85"/>
      <c r="G43" s="41"/>
      <c r="H43" s="42"/>
      <c r="I43" s="42"/>
      <c r="J43" s="43"/>
      <c r="K43" s="33"/>
      <c r="L43" s="45"/>
      <c r="M43" s="45"/>
      <c r="N43" s="44"/>
      <c r="O43" t="str">
        <f>IFERROR(VLOOKUP(G43,codigo_DEPARTAMENTO[#All],2,FALSE)," ")</f>
        <v xml:space="preserve"> </v>
      </c>
    </row>
    <row r="44" spans="1:17" ht="15.75" customHeight="1" thickTop="1" thickBot="1" x14ac:dyDescent="0.3">
      <c r="A44" s="55"/>
      <c r="B44" s="56"/>
      <c r="C44" s="58"/>
      <c r="D44" s="58"/>
      <c r="E44" s="84"/>
      <c r="F44" s="85"/>
      <c r="G44" s="41"/>
      <c r="H44" s="42"/>
      <c r="I44" s="42"/>
      <c r="J44" s="43"/>
      <c r="K44" s="33"/>
      <c r="L44" s="45"/>
      <c r="M44" s="45"/>
      <c r="N44" s="44"/>
      <c r="O44" t="str">
        <f>IFERROR(VLOOKUP(G44,codigo_DEPARTAMENTO[#All],2,FALSE)," ")</f>
        <v xml:space="preserve"> </v>
      </c>
    </row>
    <row r="45" spans="1:17" ht="16.5" thickTop="1" thickBot="1" x14ac:dyDescent="0.3">
      <c r="A45" s="55"/>
      <c r="B45" s="56"/>
      <c r="C45" s="58"/>
      <c r="D45" s="58"/>
      <c r="E45" s="84"/>
      <c r="F45" s="85"/>
      <c r="G45" s="41"/>
      <c r="H45" s="42"/>
      <c r="I45" s="42"/>
      <c r="J45" s="43"/>
      <c r="K45" s="33"/>
      <c r="L45" s="45"/>
      <c r="M45" s="45"/>
      <c r="N45" s="44"/>
      <c r="O45" t="str">
        <f>IFERROR(VLOOKUP(G45,codigo_DEPARTAMENTO[#All],2,FALSE)," ")</f>
        <v xml:space="preserve"> </v>
      </c>
    </row>
    <row r="46" spans="1:17" ht="16.5" thickTop="1" thickBot="1" x14ac:dyDescent="0.3">
      <c r="A46" s="55"/>
      <c r="B46" s="56"/>
      <c r="C46" s="58"/>
      <c r="D46" s="58"/>
      <c r="E46" s="84"/>
      <c r="F46" s="85"/>
      <c r="G46" s="41"/>
      <c r="H46" s="42"/>
      <c r="I46" s="42"/>
      <c r="J46" s="43"/>
      <c r="K46" s="33"/>
      <c r="L46" s="45"/>
      <c r="M46" s="45"/>
      <c r="N46" s="44"/>
      <c r="O46" t="str">
        <f>IFERROR(VLOOKUP(G46,codigo_DEPARTAMENTO[#All],2,FALSE)," ")</f>
        <v xml:space="preserve"> </v>
      </c>
    </row>
    <row r="47" spans="1:17" ht="15.75" thickTop="1" x14ac:dyDescent="0.25">
      <c r="E47" s="3"/>
    </row>
    <row r="89" spans="5:5" x14ac:dyDescent="0.25">
      <c r="E89" s="3"/>
    </row>
    <row r="131" spans="5:5" x14ac:dyDescent="0.25">
      <c r="E131" s="3"/>
    </row>
    <row r="173" spans="5:5" x14ac:dyDescent="0.25">
      <c r="E173" s="3"/>
    </row>
    <row r="215" spans="5:5" x14ac:dyDescent="0.25">
      <c r="E215" s="3"/>
    </row>
    <row r="257" spans="5:5" x14ac:dyDescent="0.25">
      <c r="E257" s="3"/>
    </row>
    <row r="299" spans="5:5" x14ac:dyDescent="0.25">
      <c r="E299" s="3"/>
    </row>
    <row r="341" spans="5:5" x14ac:dyDescent="0.25">
      <c r="E341" s="3"/>
    </row>
    <row r="383" spans="5:5" x14ac:dyDescent="0.25">
      <c r="E383" s="3"/>
    </row>
  </sheetData>
  <sheetProtection algorithmName="SHA-512" hashValue="LUtN8BQ+dAHt/A/YRECxnIyhdeGOsG6EPAsBrvBnTiImRoN6BwQA53YT5ANAUw4LaYnmF5mqvIKPJPhSPMgDag==" saltValue="RWHXRdZQ+Kiu9+P9kwcNJQ==" spinCount="100000" sheet="1" objects="1" scenarios="1" selectLockedCells="1"/>
  <mergeCells count="44">
    <mergeCell ref="E43:F43"/>
    <mergeCell ref="E44:F44"/>
    <mergeCell ref="E45:F45"/>
    <mergeCell ref="E46:F46"/>
    <mergeCell ref="E38:F38"/>
    <mergeCell ref="E39:F39"/>
    <mergeCell ref="E40:F40"/>
    <mergeCell ref="E41:F41"/>
    <mergeCell ref="E42:F42"/>
    <mergeCell ref="E33:F33"/>
    <mergeCell ref="E34:F34"/>
    <mergeCell ref="E35:F35"/>
    <mergeCell ref="E36:F36"/>
    <mergeCell ref="E37:F37"/>
    <mergeCell ref="E28:F28"/>
    <mergeCell ref="E29:F29"/>
    <mergeCell ref="E30:F30"/>
    <mergeCell ref="E31:F31"/>
    <mergeCell ref="E32:F32"/>
    <mergeCell ref="E23:F23"/>
    <mergeCell ref="E24:F24"/>
    <mergeCell ref="E25:F25"/>
    <mergeCell ref="E26:F26"/>
    <mergeCell ref="E27:F27"/>
    <mergeCell ref="E18:F18"/>
    <mergeCell ref="E19:F19"/>
    <mergeCell ref="E20:F20"/>
    <mergeCell ref="E21:F21"/>
    <mergeCell ref="E22:F22"/>
    <mergeCell ref="G2:H2"/>
    <mergeCell ref="A5:N5"/>
    <mergeCell ref="A6:N7"/>
    <mergeCell ref="A10:C13"/>
    <mergeCell ref="E10:J11"/>
    <mergeCell ref="D2:F2"/>
    <mergeCell ref="E17:F17"/>
    <mergeCell ref="A15:B17"/>
    <mergeCell ref="C15:N15"/>
    <mergeCell ref="C16:F16"/>
    <mergeCell ref="G16:I16"/>
    <mergeCell ref="K16:K17"/>
    <mergeCell ref="L16:M17"/>
    <mergeCell ref="N16:N17"/>
    <mergeCell ref="H17:I17"/>
  </mergeCells>
  <dataValidations count="22">
    <dataValidation type="list" allowBlank="1" showInputMessage="1" showErrorMessage="1" prompt="Si desea contratar este adicional debe ingresar el dato de la lista desplegable, en caso contrario dejar en blanco" sqref="I13:J13" xr:uid="{75A5F747-6224-4005-B317-721C7E73631D}">
      <formula1>"SI"</formula1>
    </dataValidation>
    <dataValidation type="list" allowBlank="1" showInputMessage="1" showErrorMessage="1" prompt="En caso de contratar daño directo debe seleccionar un dato de la lista desplegable, en caso contrario dejar en blanco" sqref="F13" xr:uid="{1DCCF5C5-50CA-4445-87C6-FB9B55FD5315}">
      <formula1>"FRANQUICIA 6%,DEDUCIBLE 20%"</formula1>
    </dataValidation>
    <dataValidation type="decimal" operator="greaterThan" allowBlank="1" showInputMessage="1" showErrorMessage="1" sqref="J22" xr:uid="{CA69647A-016E-421D-86CB-E3F5A9D0B213}">
      <formula1>0.5</formula1>
    </dataValidation>
    <dataValidation type="decimal" allowBlank="1" showInputMessage="1" showErrorMessage="1" sqref="J21" xr:uid="{989D793D-1DC8-4D9A-AB38-BFEDB5547A97}">
      <formula1>0.5</formula1>
      <formula2>1001</formula2>
    </dataValidation>
    <dataValidation type="decimal" allowBlank="1" showInputMessage="1" showErrorMessage="1" sqref="J23:J46 J19:J20" xr:uid="{E7C154CD-AC96-4B58-A702-2EA7023F70C4}">
      <formula1>0.5</formula1>
      <formula2>1000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,3456)" sqref="I30:I46 I19" xr:uid="{3F02B746-FC27-470C-9F12-9FF36AAAE45B}">
      <formula1>-58.4341</formula1>
      <formula2>-53.1734</formula2>
    </dataValidation>
    <dataValidation type="textLength" showInputMessage="1" showErrorMessage="1" sqref="E20:F46" xr:uid="{F82B82F0-4F6B-40D7-8BE4-CD831AA8B7C7}">
      <formula1>1</formula1>
      <formula2>30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.3456)" sqref="I20:I29" xr:uid="{D2471DCE-1151-4417-A7CC-329A03F187D2}">
      <formula1>-58.4341</formula1>
      <formula2>-53.1734</formula2>
    </dataValidation>
    <dataValidation type="whole" allowBlank="1" showInputMessage="1" showErrorMessage="1" sqref="N19:N46 K19:K46" xr:uid="{DEE7CCCC-CF3E-4F1C-A9CA-7888D0A0A9F2}">
      <formula1>3500</formula1>
      <formula2>999999999</formula2>
    </dataValidation>
    <dataValidation type="decimal" allowBlank="1" showInputMessage="1" showErrorMessage="1" error="El rango de datos es entre -34,9873 y -30,0806" promptTitle="Dato obligatorio" prompt="Ingresar el valor de la latitud del punto central de la chacra en grados decimales. (Ej: -32,5468)" sqref="H20:H46" xr:uid="{E816DB8D-08BE-444E-BD95-88AF4D9D77D9}">
      <formula1>-34.9873</formula1>
      <formula2>-30.0806</formula2>
    </dataValidation>
    <dataValidation type="list" allowBlank="1" showInputMessage="1" showErrorMessage="1" prompt="Solo llenar si no corresponde la cobertura de Daño Directo" sqref="M19" xr:uid="{5ACEEC08-13D4-4FAD-B35F-D2F8187D7DBB}">
      <formula1>"NO"</formula1>
    </dataValidation>
    <dataValidation type="list" allowBlank="1" showInputMessage="1" showErrorMessage="1" prompt="Solo llenar si no corresponde la cobertura de inversión" sqref="L19" xr:uid="{B8CB2F4E-1160-404F-AE86-64F5FF2C9ED9}">
      <formula1>"NO"</formula1>
    </dataValidation>
    <dataValidation allowBlank="1" showInputMessage="1" showErrorMessage="1" promptTitle="Dato Obligatorio:" prompt="Describa brevemente lo solicitado" sqref="B19" xr:uid="{782C3860-DC4B-469C-AB19-94ED9148B23B}"/>
    <dataValidation type="list" allowBlank="1" showInputMessage="1" showErrorMessage="1" prompt="Debe elegir el dato de la lista desplegable" sqref="L20:M46" xr:uid="{C418874C-2A96-4473-9A37-15C5A8A70739}">
      <formula1>"NO"</formula1>
    </dataValidation>
    <dataValidation type="list" allowBlank="1" showInputMessage="1" showErrorMessage="1" prompt="Si desea contratar este adicional debe ingresar el dato de la lista desplegable, en caso contrario dejar en blanco" sqref="G13" xr:uid="{9C438714-9DF9-4251-BFC3-10DB3D353DEF}">
      <formula1>INDIRECT($G$12&amp;"_"&amp;$G$2)</formula1>
    </dataValidation>
    <dataValidation type="list" allowBlank="1" showInputMessage="1" showErrorMessage="1" sqref="A20:A46" xr:uid="{9177221D-A2E7-4812-A700-D24A85A4E12A}">
      <formula1>"Modificación,Alta,Baja"</formula1>
    </dataValidation>
    <dataValidation type="list" allowBlank="1" showInputMessage="1" showErrorMessage="1" prompt="Si desea contratar este adicional debe ingresar el dato de la lista desplegable, en caso contrario dejar en blanco" sqref="H13" xr:uid="{9C61A33F-A739-4135-A95F-87773B9B1956}">
      <formula1>INDIRECT($H$12&amp;"_"&amp;$G$2)</formula1>
    </dataValidation>
    <dataValidation type="decimal" allowBlank="1" showInputMessage="1" showErrorMessage="1" error="El rango de datos es entre -34,9873 y -30,0806" prompt="Ingresar el valor de la latitud del punto central de la chacra en grados decimales. (Ej: -32,5468)" sqref="H19" xr:uid="{CF4178E0-0453-45F8-AF91-2FA46209DD7A}">
      <formula1>-34.9873</formula1>
      <formula2>-30.0806</formula2>
    </dataValidation>
    <dataValidation allowBlank="1" showInputMessage="1" showErrorMessage="1" promptTitle="Dato obligatorio:" prompt="Número de Bien que figura en la póliza emitida a modificar" sqref="D19" xr:uid="{2B4FD5A0-EAA1-4742-A4AC-B603A0BEC6F2}"/>
    <dataValidation allowBlank="1" showInputMessage="1" showErrorMessage="1" promptTitle="Dato obligatorio" prompt="Número de Certificado que figura en la póliza emitida a modificar" sqref="C19" xr:uid="{DE2AF120-39A7-4AD9-8864-47DDD080CF1F}"/>
    <dataValidation type="list" allowBlank="1" showInputMessage="1" showErrorMessage="1" promptTitle="Dato obligatorio:" prompt="Debe elegir el dato de la lista desplegable" sqref="A19" xr:uid="{BEEE8E83-1CB7-400F-AA9D-B20923A295AE}">
      <formula1>"Modificación,Alta,Baja"</formula1>
    </dataValidation>
    <dataValidation type="textLength" showInputMessage="1" showErrorMessage="1" prompt="Para cada chacra nueva ingresada las 4 columnas siguientes son de ingreso obligatorio." sqref="E19:F19" xr:uid="{2454CF51-D816-47C5-9779-ED0538F12FEE}">
      <formula1>1</formula1>
      <formula2>30</formula2>
    </dataValidation>
  </dataValidations>
  <pageMargins left="0.19685039370078741" right="0.19685039370078741" top="0.94488188976377963" bottom="0.35433070866141736" header="0.31496062992125984" footer="0.11811023622047245"/>
  <pageSetup paperSize="9" orientation="portrait" r:id="rId1"/>
  <headerFooter>
    <oddHeader>&amp;C&amp;G</oddHeader>
    <oddFooter xml:space="preserve">&amp;L&amp;"-,Negrita"ZAFRA 2025-2026&amp;C&amp;9&amp;A &amp;P de &amp;N&amp;R&amp;"-,Negrita"&amp;9Versión 1          &amp;"-,Normal"     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Debe elegir el dato de la lista desplegable" xr:uid="{29605EC4-4D3A-4268-9788-7B4EE17310E0}">
          <x14:formula1>
            <xm:f>'C:\Users\MLPereira\Desktop\respaldo lorena\PROYECTOS\AGRONOMICA\[Planilla Anexa - INVAGR V5d.xlsm]Codigos'!#REF!</xm:f>
          </x14:formula1>
          <xm:sqref>G46</xm:sqref>
        </x14:dataValidation>
        <x14:dataValidation type="list" allowBlank="1" showInputMessage="1" showErrorMessage="1" prompt="Debe elegir el dato de la lista desplegable" xr:uid="{10234524-B857-4C7E-942B-9FF7E9A7F594}">
          <x14:formula1>
            <xm:f>Codigos!$G$2:$G$20</xm:f>
          </x14:formula1>
          <xm:sqref>G19:G45</xm:sqref>
        </x14:dataValidation>
        <x14:dataValidation type="whole" allowBlank="1" showInputMessage="1" showErrorMessage="1" error="El valor ingresado para Inicio de Cobertura por Chacra (Kg/ha)de SOJA se encuentra fuera de los parámetros permitidos" xr:uid="{A623A5B7-2D60-4DA2-89F6-363B65FF37C3}">
          <x14:formula1>
            <xm:f>Valores!B2</xm:f>
          </x14:formula1>
          <x14:formula2>
            <xm:f>Valores!C2</xm:f>
          </x14:formula2>
          <xm:sqref>F8</xm:sqref>
        </x14:dataValidation>
        <x14:dataValidation type="whole" allowBlank="1" showInputMessage="1" showErrorMessage="1" error="El valor ingresado para la Garantia (Kg/ha)de TRIGO se encuentra fuera de los parámetros permitidos" xr:uid="{4020C78E-3D13-4C84-B15A-E61750D0F001}">
          <x14:formula1>
            <xm:f>Valores!D2</xm:f>
          </x14:formula1>
          <x14:formula2>
            <xm:f>Valores!E2</xm:f>
          </x14:formula2>
          <xm:sqref>E8</xm:sqref>
        </x14:dataValidation>
        <x14:dataValidation type="custom" allowBlank="1" showInputMessage="1" showErrorMessage="1" error="El valor de aforo que se está intentando ingresar excede los parámetros permitidos" xr:uid="{7EDB871B-126D-4936-8CFE-98178F3E3442}">
          <x14:formula1>
            <xm:f>AND(E13&gt;(E8-F8)*G8/1000, E13&lt;Valores!O3+1)</xm:f>
          </x14:formula1>
          <xm:sqref>E13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7"/>
  <dimension ref="A1:T383"/>
  <sheetViews>
    <sheetView showGridLines="0" workbookViewId="0">
      <selection activeCell="A19" sqref="A19"/>
    </sheetView>
  </sheetViews>
  <sheetFormatPr baseColWidth="10" defaultColWidth="11.42578125" defaultRowHeight="15" x14ac:dyDescent="0.25"/>
  <cols>
    <col min="1" max="1" width="9.7109375" customWidth="1"/>
    <col min="2" max="2" width="19.28515625" customWidth="1"/>
    <col min="3" max="3" width="5.28515625" customWidth="1"/>
    <col min="4" max="4" width="5" customWidth="1"/>
    <col min="5" max="5" width="9.42578125" customWidth="1"/>
    <col min="6" max="7" width="13.28515625" customWidth="1"/>
    <col min="8" max="9" width="8.28515625" customWidth="1"/>
    <col min="10" max="10" width="8.5703125" customWidth="1"/>
    <col min="11" max="11" width="9.5703125" customWidth="1"/>
    <col min="12" max="12" width="8.85546875" customWidth="1"/>
    <col min="13" max="13" width="9.5703125" customWidth="1"/>
    <col min="14" max="14" width="14.7109375" customWidth="1"/>
    <col min="15" max="15" width="12.140625" hidden="1" customWidth="1"/>
    <col min="16" max="16" width="11.42578125" hidden="1" customWidth="1"/>
    <col min="17" max="17" width="8.7109375" hidden="1" customWidth="1"/>
    <col min="18" max="18" width="12" hidden="1" customWidth="1"/>
    <col min="19" max="19" width="12.85546875" hidden="1" customWidth="1"/>
    <col min="20" max="20" width="13.42578125" hidden="1" customWidth="1"/>
  </cols>
  <sheetData>
    <row r="1" spans="1:20" ht="5.25" customHeight="1" thickBot="1" x14ac:dyDescent="0.3">
      <c r="O1" s="48" t="s">
        <v>16</v>
      </c>
    </row>
    <row r="2" spans="1:20" ht="16.5" thickTop="1" thickBot="1" x14ac:dyDescent="0.3">
      <c r="D2" s="81" t="s">
        <v>17</v>
      </c>
      <c r="E2" s="81"/>
      <c r="F2" s="99"/>
      <c r="G2" s="88" t="s">
        <v>57</v>
      </c>
      <c r="H2" s="89"/>
      <c r="O2" s="48">
        <f>IFERROR(VLOOKUP(G2,codigo_CULTIVOS[],2,FALSE)," ")</f>
        <v>15</v>
      </c>
      <c r="Q2" s="37"/>
    </row>
    <row r="3" spans="1:20" ht="16.5" thickTop="1" thickBot="1" x14ac:dyDescent="0.3">
      <c r="Q3" s="37"/>
    </row>
    <row r="4" spans="1:20" ht="16.5" thickTop="1" thickBot="1" x14ac:dyDescent="0.3">
      <c r="A4" s="70" t="s">
        <v>18</v>
      </c>
      <c r="B4" s="60"/>
      <c r="Q4" s="37"/>
    </row>
    <row r="5" spans="1:20" ht="30.75" customHeight="1" thickTop="1" x14ac:dyDescent="0.25">
      <c r="A5" s="100" t="s">
        <v>19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Q5" s="37"/>
    </row>
    <row r="6" spans="1:20" x14ac:dyDescent="0.25">
      <c r="A6" s="73" t="s">
        <v>20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Q6" s="37"/>
    </row>
    <row r="7" spans="1:20" ht="15.75" thickBot="1" x14ac:dyDescent="0.3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Q7" s="37"/>
    </row>
    <row r="8" spans="1:20" ht="7.5" customHeight="1" thickTop="1" thickBot="1" x14ac:dyDescent="0.3">
      <c r="E8" s="61"/>
      <c r="F8" s="61"/>
      <c r="G8" s="62"/>
      <c r="O8" s="63"/>
      <c r="Q8" s="37"/>
    </row>
    <row r="9" spans="1:20" ht="6" customHeight="1" thickTop="1" x14ac:dyDescent="0.25"/>
    <row r="10" spans="1:20" ht="15.75" customHeight="1" x14ac:dyDescent="0.25">
      <c r="A10" s="109" t="str">
        <f>"Solo debe llenarse la parte de Daños Directos si dicho cambio es para todos los bienes del cultivo "&amp;G2&amp;", no se deben cargar nuevamente las chacras"</f>
        <v>Solo debe llenarse la parte de Daños Directos si dicho cambio es para todos los bienes del cultivo COLZA, no se deben cargar nuevamente las chacras</v>
      </c>
      <c r="B10" s="109"/>
      <c r="C10" s="109"/>
      <c r="D10" s="59"/>
      <c r="E10" s="90" t="s">
        <v>21</v>
      </c>
      <c r="F10" s="91"/>
      <c r="G10" s="91"/>
      <c r="H10" s="91"/>
      <c r="I10" s="91"/>
      <c r="J10" s="91"/>
      <c r="O10" s="48" t="s">
        <v>22</v>
      </c>
      <c r="Q10" s="37"/>
    </row>
    <row r="11" spans="1:20" ht="15.75" thickBot="1" x14ac:dyDescent="0.3">
      <c r="A11" s="109"/>
      <c r="B11" s="109"/>
      <c r="C11" s="109"/>
      <c r="D11" s="59"/>
      <c r="E11" s="92"/>
      <c r="F11" s="93"/>
      <c r="G11" s="93"/>
      <c r="H11" s="93"/>
      <c r="I11" s="93"/>
      <c r="J11" s="93"/>
      <c r="O11" s="48" t="str">
        <f>IFERROR(VLOOKUP(F13,DDIRECTOS[#Data],2,FALSE),"N")</f>
        <v>N</v>
      </c>
      <c r="Q11" s="37"/>
    </row>
    <row r="12" spans="1:20" ht="25.5" customHeight="1" thickTop="1" thickBot="1" x14ac:dyDescent="0.3">
      <c r="A12" s="109"/>
      <c r="B12" s="109"/>
      <c r="C12" s="109"/>
      <c r="D12" s="59"/>
      <c r="E12" s="34" t="s">
        <v>23</v>
      </c>
      <c r="F12" s="32" t="s">
        <v>24</v>
      </c>
      <c r="G12" s="31" t="s">
        <v>25</v>
      </c>
      <c r="H12" s="32" t="s">
        <v>26</v>
      </c>
      <c r="I12" s="31" t="s">
        <v>27</v>
      </c>
      <c r="J12" s="32" t="s">
        <v>28</v>
      </c>
      <c r="O12" s="48" t="s">
        <v>29</v>
      </c>
      <c r="P12" s="48" t="s">
        <v>30</v>
      </c>
      <c r="Q12" s="48" t="s">
        <v>31</v>
      </c>
      <c r="R12" s="48" t="s">
        <v>32</v>
      </c>
      <c r="S12" s="48" t="s">
        <v>28</v>
      </c>
      <c r="T12" s="68" t="s">
        <v>33</v>
      </c>
    </row>
    <row r="13" spans="1:20" ht="16.5" thickTop="1" thickBot="1" x14ac:dyDescent="0.3">
      <c r="A13" s="109"/>
      <c r="B13" s="109"/>
      <c r="C13" s="109"/>
      <c r="E13" s="33"/>
      <c r="F13" s="35"/>
      <c r="G13" s="69"/>
      <c r="H13" s="33"/>
      <c r="I13" s="33"/>
      <c r="J13" s="33"/>
      <c r="O13" s="48" t="str">
        <f>IFERROR(VLOOKUP(F13,codigo_DEDUCIBLE[#Data],2,FALSE),"N")</f>
        <v>N</v>
      </c>
      <c r="P13" s="48" t="str">
        <f>IFERROR(VLOOKUP(H13,codigo­_VIENTO[#All],2,FALSE),"N")</f>
        <v>N</v>
      </c>
      <c r="Q13" s="48" t="str">
        <f>IF(G13="SI","S","N")</f>
        <v>N</v>
      </c>
      <c r="R13" s="48" t="str">
        <f>IF(I13="SI","S","N")</f>
        <v>N</v>
      </c>
      <c r="S13" s="48" t="str">
        <f>IF(J13="SI","S","N")</f>
        <v>N</v>
      </c>
      <c r="T13" s="48" t="str">
        <f>IFERROR(VLOOKUP(G13,Codigo_Resiembra[#All],2,FALSE)," ")</f>
        <v xml:space="preserve"> </v>
      </c>
    </row>
    <row r="14" spans="1:20" ht="16.5" thickTop="1" thickBot="1" x14ac:dyDescent="0.3"/>
    <row r="15" spans="1:20" ht="16.5" customHeight="1" thickTop="1" thickBot="1" x14ac:dyDescent="0.3">
      <c r="A15" s="101" t="s">
        <v>34</v>
      </c>
      <c r="B15" s="102"/>
      <c r="C15" s="94" t="s">
        <v>35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Q15" s="37"/>
    </row>
    <row r="16" spans="1:20" ht="16.5" customHeight="1" thickTop="1" thickBot="1" x14ac:dyDescent="0.3">
      <c r="A16" s="90"/>
      <c r="B16" s="91"/>
      <c r="C16" s="103" t="s">
        <v>36</v>
      </c>
      <c r="D16" s="110"/>
      <c r="E16" s="110"/>
      <c r="F16" s="104"/>
      <c r="G16" s="94" t="s">
        <v>37</v>
      </c>
      <c r="H16" s="95"/>
      <c r="I16" s="96"/>
      <c r="J16" s="38" t="s">
        <v>38</v>
      </c>
      <c r="K16" s="97" t="s">
        <v>39</v>
      </c>
      <c r="L16" s="101" t="s">
        <v>40</v>
      </c>
      <c r="M16" s="107"/>
      <c r="N16" s="97"/>
    </row>
    <row r="17" spans="1:18" ht="16.5" customHeight="1" thickTop="1" thickBot="1" x14ac:dyDescent="0.3">
      <c r="A17" s="92"/>
      <c r="B17" s="93"/>
      <c r="C17" s="40"/>
      <c r="D17" s="40"/>
      <c r="E17" s="103"/>
      <c r="F17" s="104"/>
      <c r="G17" s="39"/>
      <c r="H17" s="105" t="s">
        <v>41</v>
      </c>
      <c r="I17" s="106"/>
      <c r="J17" s="40" t="s">
        <v>42</v>
      </c>
      <c r="K17" s="98"/>
      <c r="L17" s="92"/>
      <c r="M17" s="108"/>
      <c r="N17" s="98"/>
      <c r="Q17" s="37"/>
    </row>
    <row r="18" spans="1:18" ht="25.5" customHeight="1" thickTop="1" thickBot="1" x14ac:dyDescent="0.3">
      <c r="A18" s="36" t="s">
        <v>43</v>
      </c>
      <c r="B18" s="36" t="s">
        <v>44</v>
      </c>
      <c r="C18" s="34" t="s">
        <v>45</v>
      </c>
      <c r="D18" s="34" t="s">
        <v>46</v>
      </c>
      <c r="E18" s="86" t="s">
        <v>47</v>
      </c>
      <c r="F18" s="87"/>
      <c r="G18" s="36" t="s">
        <v>48</v>
      </c>
      <c r="H18" s="36" t="s">
        <v>49</v>
      </c>
      <c r="I18" s="36" t="s">
        <v>50</v>
      </c>
      <c r="J18" s="34" t="s">
        <v>51</v>
      </c>
      <c r="K18" s="34" t="s">
        <v>52</v>
      </c>
      <c r="L18" s="34" t="s">
        <v>53</v>
      </c>
      <c r="M18" s="34" t="s">
        <v>22</v>
      </c>
      <c r="N18" s="31" t="s">
        <v>54</v>
      </c>
      <c r="O18" s="46" t="s">
        <v>55</v>
      </c>
      <c r="Q18" s="37"/>
      <c r="R18" s="46"/>
    </row>
    <row r="19" spans="1:18" ht="15.75" customHeight="1" thickTop="1" thickBot="1" x14ac:dyDescent="0.3">
      <c r="A19" s="55"/>
      <c r="B19" s="56"/>
      <c r="C19" s="58"/>
      <c r="D19" s="58"/>
      <c r="E19" s="84"/>
      <c r="F19" s="85"/>
      <c r="G19" s="41"/>
      <c r="H19" s="42"/>
      <c r="I19" s="42"/>
      <c r="J19" s="43"/>
      <c r="K19" s="45"/>
      <c r="L19" s="45"/>
      <c r="M19" s="45"/>
      <c r="N19" s="44"/>
      <c r="O19" s="71" t="str">
        <f>IFERROR(VLOOKUP(G19,codigo_DEPARTAMENTO[#All],2,FALSE)," ")</f>
        <v xml:space="preserve"> </v>
      </c>
    </row>
    <row r="20" spans="1:18" ht="15.75" customHeight="1" thickTop="1" thickBot="1" x14ac:dyDescent="0.3">
      <c r="A20" s="55"/>
      <c r="B20" s="56"/>
      <c r="C20" s="58"/>
      <c r="D20" s="58"/>
      <c r="E20" s="84"/>
      <c r="F20" s="85"/>
      <c r="G20" s="41"/>
      <c r="H20" s="42"/>
      <c r="I20" s="42"/>
      <c r="J20" s="43"/>
      <c r="K20" s="33"/>
      <c r="L20" s="45"/>
      <c r="M20" s="45"/>
      <c r="N20" s="44"/>
      <c r="O20" s="71" t="str">
        <f>IFERROR(VLOOKUP(G20,codigo_DEPARTAMENTO[#All],2,FALSE)," ")</f>
        <v xml:space="preserve"> </v>
      </c>
      <c r="Q20" s="37"/>
    </row>
    <row r="21" spans="1:18" ht="15.75" customHeight="1" thickTop="1" thickBot="1" x14ac:dyDescent="0.3">
      <c r="A21" s="55"/>
      <c r="B21" s="56"/>
      <c r="C21" s="58"/>
      <c r="D21" s="58"/>
      <c r="E21" s="84"/>
      <c r="F21" s="85"/>
      <c r="G21" s="41"/>
      <c r="H21" s="42"/>
      <c r="I21" s="42"/>
      <c r="J21" s="43"/>
      <c r="K21" s="33"/>
      <c r="L21" s="45"/>
      <c r="M21" s="45"/>
      <c r="N21" s="44"/>
      <c r="O21" s="71" t="str">
        <f>IFERROR(VLOOKUP(G21,codigo_DEPARTAMENTO[#All],2,FALSE)," ")</f>
        <v xml:space="preserve"> </v>
      </c>
      <c r="Q21" s="37"/>
    </row>
    <row r="22" spans="1:18" ht="15.75" customHeight="1" thickTop="1" thickBot="1" x14ac:dyDescent="0.3">
      <c r="A22" s="55"/>
      <c r="B22" s="56"/>
      <c r="C22" s="58"/>
      <c r="D22" s="58"/>
      <c r="E22" s="84"/>
      <c r="F22" s="85"/>
      <c r="G22" s="41"/>
      <c r="H22" s="42"/>
      <c r="I22" s="42"/>
      <c r="J22" s="43"/>
      <c r="K22" s="33"/>
      <c r="L22" s="45"/>
      <c r="M22" s="45"/>
      <c r="N22" s="44"/>
      <c r="O22" s="71" t="str">
        <f>IFERROR(VLOOKUP(G22,codigo_DEPARTAMENTO[#All],2,FALSE)," ")</f>
        <v xml:space="preserve"> </v>
      </c>
    </row>
    <row r="23" spans="1:18" ht="15.75" customHeight="1" thickTop="1" thickBot="1" x14ac:dyDescent="0.3">
      <c r="A23" s="55"/>
      <c r="B23" s="56"/>
      <c r="C23" s="58"/>
      <c r="D23" s="58"/>
      <c r="E23" s="84"/>
      <c r="F23" s="85"/>
      <c r="G23" s="41"/>
      <c r="H23" s="42"/>
      <c r="I23" s="42"/>
      <c r="J23" s="43"/>
      <c r="K23" s="33"/>
      <c r="L23" s="45"/>
      <c r="M23" s="45"/>
      <c r="N23" s="44"/>
      <c r="O23" s="71" t="str">
        <f>IFERROR(VLOOKUP(G23,codigo_DEPARTAMENTO[#All],2,FALSE)," ")</f>
        <v xml:space="preserve"> </v>
      </c>
      <c r="Q23" s="37"/>
    </row>
    <row r="24" spans="1:18" ht="15.75" customHeight="1" thickTop="1" thickBot="1" x14ac:dyDescent="0.3">
      <c r="A24" s="55"/>
      <c r="B24" s="56"/>
      <c r="C24" s="58"/>
      <c r="D24" s="58"/>
      <c r="E24" s="84"/>
      <c r="F24" s="85"/>
      <c r="G24" s="41"/>
      <c r="H24" s="42"/>
      <c r="I24" s="42"/>
      <c r="J24" s="43"/>
      <c r="K24" s="33"/>
      <c r="L24" s="45"/>
      <c r="M24" s="45"/>
      <c r="N24" s="44"/>
      <c r="O24" s="71" t="str">
        <f>IFERROR(VLOOKUP(G24,codigo_DEPARTAMENTO[#All],2,FALSE)," ")</f>
        <v xml:space="preserve"> </v>
      </c>
      <c r="Q24" s="37"/>
    </row>
    <row r="25" spans="1:18" ht="15.75" customHeight="1" thickTop="1" thickBot="1" x14ac:dyDescent="0.3">
      <c r="A25" s="55"/>
      <c r="B25" s="56"/>
      <c r="C25" s="58"/>
      <c r="D25" s="58"/>
      <c r="E25" s="84"/>
      <c r="F25" s="85"/>
      <c r="G25" s="41"/>
      <c r="H25" s="42"/>
      <c r="I25" s="42"/>
      <c r="J25" s="43"/>
      <c r="K25" s="33"/>
      <c r="L25" s="45"/>
      <c r="M25" s="45"/>
      <c r="N25" s="44"/>
      <c r="O25" s="71" t="str">
        <f>IFERROR(VLOOKUP(G25,codigo_DEPARTAMENTO[#All],2,FALSE)," ")</f>
        <v xml:space="preserve"> </v>
      </c>
    </row>
    <row r="26" spans="1:18" ht="15.75" customHeight="1" thickTop="1" thickBot="1" x14ac:dyDescent="0.3">
      <c r="A26" s="55"/>
      <c r="B26" s="56"/>
      <c r="C26" s="58"/>
      <c r="D26" s="58"/>
      <c r="E26" s="84"/>
      <c r="F26" s="85"/>
      <c r="G26" s="41"/>
      <c r="H26" s="42"/>
      <c r="I26" s="42"/>
      <c r="J26" s="43"/>
      <c r="K26" s="33"/>
      <c r="L26" s="45"/>
      <c r="M26" s="45"/>
      <c r="N26" s="44"/>
      <c r="O26" s="71" t="str">
        <f>IFERROR(VLOOKUP(G26,codigo_DEPARTAMENTO[#All],2,FALSE)," ")</f>
        <v xml:space="preserve"> </v>
      </c>
      <c r="Q26" s="37"/>
    </row>
    <row r="27" spans="1:18" ht="15.75" customHeight="1" thickTop="1" thickBot="1" x14ac:dyDescent="0.3">
      <c r="A27" s="55"/>
      <c r="B27" s="56"/>
      <c r="C27" s="58"/>
      <c r="D27" s="58"/>
      <c r="E27" s="84"/>
      <c r="F27" s="85"/>
      <c r="G27" s="41"/>
      <c r="H27" s="42"/>
      <c r="I27" s="42"/>
      <c r="J27" s="43"/>
      <c r="K27" s="33"/>
      <c r="L27" s="45"/>
      <c r="M27" s="45"/>
      <c r="N27" s="44"/>
      <c r="O27" s="71" t="str">
        <f>IFERROR(VLOOKUP(G27,codigo_DEPARTAMENTO[#All],2,FALSE)," ")</f>
        <v xml:space="preserve"> </v>
      </c>
      <c r="Q27" s="37"/>
    </row>
    <row r="28" spans="1:18" ht="15.75" customHeight="1" thickTop="1" thickBot="1" x14ac:dyDescent="0.3">
      <c r="A28" s="55"/>
      <c r="B28" s="56"/>
      <c r="C28" s="58"/>
      <c r="D28" s="58"/>
      <c r="E28" s="84"/>
      <c r="F28" s="85"/>
      <c r="G28" s="41"/>
      <c r="H28" s="42"/>
      <c r="I28" s="42"/>
      <c r="J28" s="43"/>
      <c r="K28" s="33"/>
      <c r="L28" s="45"/>
      <c r="M28" s="45"/>
      <c r="N28" s="44"/>
      <c r="O28" s="71" t="str">
        <f>IFERROR(VLOOKUP(G28,codigo_DEPARTAMENTO[#All],2,FALSE)," ")</f>
        <v xml:space="preserve"> </v>
      </c>
    </row>
    <row r="29" spans="1:18" ht="15.75" customHeight="1" thickTop="1" thickBot="1" x14ac:dyDescent="0.3">
      <c r="A29" s="55"/>
      <c r="B29" s="56"/>
      <c r="C29" s="58"/>
      <c r="D29" s="58"/>
      <c r="E29" s="84"/>
      <c r="F29" s="85"/>
      <c r="G29" s="41"/>
      <c r="H29" s="42"/>
      <c r="I29" s="42"/>
      <c r="J29" s="43"/>
      <c r="K29" s="33"/>
      <c r="L29" s="45"/>
      <c r="M29" s="45"/>
      <c r="N29" s="44"/>
      <c r="O29" s="71" t="str">
        <f>IFERROR(VLOOKUP(G29,codigo_DEPARTAMENTO[#All],2,FALSE)," ")</f>
        <v xml:space="preserve"> </v>
      </c>
      <c r="Q29" s="37"/>
    </row>
    <row r="30" spans="1:18" ht="15.75" customHeight="1" thickTop="1" thickBot="1" x14ac:dyDescent="0.3">
      <c r="A30" s="55"/>
      <c r="B30" s="56"/>
      <c r="C30" s="58"/>
      <c r="D30" s="58"/>
      <c r="E30" s="84"/>
      <c r="F30" s="85"/>
      <c r="G30" s="41"/>
      <c r="H30" s="42"/>
      <c r="I30" s="42"/>
      <c r="J30" s="43"/>
      <c r="K30" s="33"/>
      <c r="L30" s="45"/>
      <c r="M30" s="45"/>
      <c r="N30" s="44"/>
      <c r="O30" s="71" t="str">
        <f>IFERROR(VLOOKUP(G30,codigo_DEPARTAMENTO[#All],2,FALSE)," ")</f>
        <v xml:space="preserve"> </v>
      </c>
      <c r="Q30" s="37"/>
    </row>
    <row r="31" spans="1:18" ht="15.75" customHeight="1" thickTop="1" thickBot="1" x14ac:dyDescent="0.3">
      <c r="A31" s="55"/>
      <c r="B31" s="56"/>
      <c r="C31" s="58"/>
      <c r="D31" s="58"/>
      <c r="E31" s="84"/>
      <c r="F31" s="85"/>
      <c r="G31" s="41"/>
      <c r="H31" s="42"/>
      <c r="I31" s="42"/>
      <c r="J31" s="43"/>
      <c r="K31" s="33"/>
      <c r="L31" s="45"/>
      <c r="M31" s="45"/>
      <c r="N31" s="44"/>
      <c r="O31" s="71" t="str">
        <f>IFERROR(VLOOKUP(G31,codigo_DEPARTAMENTO[#All],2,FALSE)," ")</f>
        <v xml:space="preserve"> </v>
      </c>
      <c r="Q31" s="37"/>
    </row>
    <row r="32" spans="1:18" ht="15.75" customHeight="1" thickTop="1" thickBot="1" x14ac:dyDescent="0.3">
      <c r="A32" s="55"/>
      <c r="B32" s="56"/>
      <c r="C32" s="58"/>
      <c r="D32" s="58"/>
      <c r="E32" s="84"/>
      <c r="F32" s="85"/>
      <c r="G32" s="41"/>
      <c r="H32" s="42"/>
      <c r="I32" s="42"/>
      <c r="J32" s="43"/>
      <c r="K32" s="33"/>
      <c r="L32" s="45"/>
      <c r="M32" s="45"/>
      <c r="N32" s="44"/>
      <c r="O32" s="71" t="str">
        <f>IFERROR(VLOOKUP(G32,codigo_DEPARTAMENTO[#All],2,FALSE)," ")</f>
        <v xml:space="preserve"> </v>
      </c>
      <c r="Q32" s="37"/>
    </row>
    <row r="33" spans="1:17" ht="15.75" customHeight="1" thickTop="1" thickBot="1" x14ac:dyDescent="0.3">
      <c r="A33" s="55"/>
      <c r="B33" s="56"/>
      <c r="C33" s="58"/>
      <c r="D33" s="58"/>
      <c r="E33" s="84"/>
      <c r="F33" s="85"/>
      <c r="G33" s="41"/>
      <c r="H33" s="42"/>
      <c r="I33" s="42"/>
      <c r="J33" s="43"/>
      <c r="K33" s="33"/>
      <c r="L33" s="45"/>
      <c r="M33" s="45"/>
      <c r="N33" s="44"/>
      <c r="O33" s="71" t="str">
        <f>IFERROR(VLOOKUP(G33,codigo_DEPARTAMENTO[#All],2,FALSE)," ")</f>
        <v xml:space="preserve"> </v>
      </c>
      <c r="Q33" s="37"/>
    </row>
    <row r="34" spans="1:17" ht="15.75" customHeight="1" thickTop="1" thickBot="1" x14ac:dyDescent="0.3">
      <c r="A34" s="55"/>
      <c r="B34" s="56"/>
      <c r="C34" s="58"/>
      <c r="D34" s="58"/>
      <c r="E34" s="84"/>
      <c r="F34" s="85"/>
      <c r="G34" s="41"/>
      <c r="H34" s="42"/>
      <c r="I34" s="42"/>
      <c r="J34" s="43"/>
      <c r="K34" s="33"/>
      <c r="L34" s="45"/>
      <c r="M34" s="45"/>
      <c r="N34" s="44"/>
      <c r="O34" s="71" t="str">
        <f>IFERROR(VLOOKUP(G34,codigo_DEPARTAMENTO[#All],2,FALSE)," ")</f>
        <v xml:space="preserve"> </v>
      </c>
    </row>
    <row r="35" spans="1:17" ht="15.75" customHeight="1" thickTop="1" thickBot="1" x14ac:dyDescent="0.3">
      <c r="A35" s="55"/>
      <c r="B35" s="56"/>
      <c r="C35" s="58"/>
      <c r="D35" s="58"/>
      <c r="E35" s="84"/>
      <c r="F35" s="85"/>
      <c r="G35" s="41"/>
      <c r="H35" s="42"/>
      <c r="I35" s="42"/>
      <c r="J35" s="43"/>
      <c r="K35" s="33"/>
      <c r="L35" s="45"/>
      <c r="M35" s="45"/>
      <c r="N35" s="44"/>
      <c r="O35" s="71" t="str">
        <f>IFERROR(VLOOKUP(G35,codigo_DEPARTAMENTO[#All],2,FALSE)," ")</f>
        <v xml:space="preserve"> </v>
      </c>
    </row>
    <row r="36" spans="1:17" ht="15.75" customHeight="1" thickTop="1" thickBot="1" x14ac:dyDescent="0.3">
      <c r="A36" s="55"/>
      <c r="B36" s="56"/>
      <c r="C36" s="58"/>
      <c r="D36" s="58"/>
      <c r="E36" s="84"/>
      <c r="F36" s="85"/>
      <c r="G36" s="41"/>
      <c r="H36" s="42"/>
      <c r="I36" s="42"/>
      <c r="J36" s="43"/>
      <c r="K36" s="33"/>
      <c r="L36" s="45"/>
      <c r="M36" s="45"/>
      <c r="N36" s="44"/>
      <c r="O36" s="71" t="str">
        <f>IFERROR(VLOOKUP(G36,codigo_DEPARTAMENTO[#All],2,FALSE)," ")</f>
        <v xml:space="preserve"> </v>
      </c>
    </row>
    <row r="37" spans="1:17" ht="15.75" customHeight="1" thickTop="1" thickBot="1" x14ac:dyDescent="0.3">
      <c r="A37" s="55"/>
      <c r="B37" s="56"/>
      <c r="C37" s="58"/>
      <c r="D37" s="58"/>
      <c r="E37" s="84"/>
      <c r="F37" s="85"/>
      <c r="G37" s="41"/>
      <c r="H37" s="42"/>
      <c r="I37" s="42"/>
      <c r="J37" s="43"/>
      <c r="K37" s="33"/>
      <c r="L37" s="45"/>
      <c r="M37" s="45"/>
      <c r="N37" s="44"/>
      <c r="O37" s="71" t="str">
        <f>IFERROR(VLOOKUP(G37,codigo_DEPARTAMENTO[#All],2,FALSE)," ")</f>
        <v xml:space="preserve"> </v>
      </c>
    </row>
    <row r="38" spans="1:17" ht="15.75" customHeight="1" thickTop="1" thickBot="1" x14ac:dyDescent="0.3">
      <c r="A38" s="55"/>
      <c r="B38" s="56"/>
      <c r="C38" s="58"/>
      <c r="D38" s="58"/>
      <c r="E38" s="84"/>
      <c r="F38" s="85"/>
      <c r="G38" s="41"/>
      <c r="H38" s="42"/>
      <c r="I38" s="42"/>
      <c r="J38" s="43"/>
      <c r="K38" s="33"/>
      <c r="L38" s="45"/>
      <c r="M38" s="45"/>
      <c r="N38" s="44"/>
      <c r="O38" s="71" t="str">
        <f>IFERROR(VLOOKUP(G38,codigo_DEPARTAMENTO[#All],2,FALSE)," ")</f>
        <v xml:space="preserve"> </v>
      </c>
    </row>
    <row r="39" spans="1:17" ht="15.75" customHeight="1" thickTop="1" thickBot="1" x14ac:dyDescent="0.3">
      <c r="A39" s="55"/>
      <c r="B39" s="56"/>
      <c r="C39" s="58"/>
      <c r="D39" s="58"/>
      <c r="E39" s="84"/>
      <c r="F39" s="85"/>
      <c r="G39" s="41"/>
      <c r="H39" s="42"/>
      <c r="I39" s="42"/>
      <c r="J39" s="43"/>
      <c r="K39" s="33"/>
      <c r="L39" s="45"/>
      <c r="M39" s="45"/>
      <c r="N39" s="44"/>
      <c r="O39" s="71" t="str">
        <f>IFERROR(VLOOKUP(G39,codigo_DEPARTAMENTO[#All],2,FALSE)," ")</f>
        <v xml:space="preserve"> </v>
      </c>
    </row>
    <row r="40" spans="1:17" ht="15.75" customHeight="1" thickTop="1" thickBot="1" x14ac:dyDescent="0.3">
      <c r="A40" s="55"/>
      <c r="B40" s="56"/>
      <c r="C40" s="58"/>
      <c r="D40" s="58"/>
      <c r="E40" s="84"/>
      <c r="F40" s="85"/>
      <c r="G40" s="41"/>
      <c r="H40" s="42"/>
      <c r="I40" s="42"/>
      <c r="J40" s="43"/>
      <c r="K40" s="33"/>
      <c r="L40" s="45"/>
      <c r="M40" s="45"/>
      <c r="N40" s="44"/>
      <c r="O40" s="71" t="str">
        <f>IFERROR(VLOOKUP(G40,codigo_DEPARTAMENTO[#All],2,FALSE)," ")</f>
        <v xml:space="preserve"> </v>
      </c>
    </row>
    <row r="41" spans="1:17" ht="15.75" customHeight="1" thickTop="1" thickBot="1" x14ac:dyDescent="0.3">
      <c r="A41" s="55"/>
      <c r="B41" s="56"/>
      <c r="C41" s="58"/>
      <c r="D41" s="58"/>
      <c r="E41" s="84"/>
      <c r="F41" s="85"/>
      <c r="G41" s="41"/>
      <c r="H41" s="42"/>
      <c r="I41" s="42"/>
      <c r="J41" s="43"/>
      <c r="K41" s="33"/>
      <c r="L41" s="45"/>
      <c r="M41" s="45"/>
      <c r="N41" s="44"/>
      <c r="O41" s="71" t="str">
        <f>IFERROR(VLOOKUP(G41,codigo_DEPARTAMENTO[#All],2,FALSE)," ")</f>
        <v xml:space="preserve"> </v>
      </c>
    </row>
    <row r="42" spans="1:17" ht="15.75" customHeight="1" thickTop="1" thickBot="1" x14ac:dyDescent="0.3">
      <c r="A42" s="55"/>
      <c r="B42" s="56"/>
      <c r="C42" s="58"/>
      <c r="D42" s="58"/>
      <c r="E42" s="84"/>
      <c r="F42" s="85"/>
      <c r="G42" s="41"/>
      <c r="H42" s="42"/>
      <c r="I42" s="42"/>
      <c r="J42" s="43"/>
      <c r="K42" s="33"/>
      <c r="L42" s="45"/>
      <c r="M42" s="45"/>
      <c r="N42" s="44"/>
      <c r="O42" s="71" t="str">
        <f>IFERROR(VLOOKUP(G42,codigo_DEPARTAMENTO[#All],2,FALSE)," ")</f>
        <v xml:space="preserve"> </v>
      </c>
    </row>
    <row r="43" spans="1:17" ht="15.75" customHeight="1" thickTop="1" thickBot="1" x14ac:dyDescent="0.3">
      <c r="A43" s="55"/>
      <c r="B43" s="56"/>
      <c r="C43" s="58"/>
      <c r="D43" s="58"/>
      <c r="E43" s="84"/>
      <c r="F43" s="85"/>
      <c r="G43" s="41"/>
      <c r="H43" s="42"/>
      <c r="I43" s="42"/>
      <c r="J43" s="43"/>
      <c r="K43" s="33"/>
      <c r="L43" s="45"/>
      <c r="M43" s="45"/>
      <c r="N43" s="44"/>
      <c r="O43" s="71" t="str">
        <f>IFERROR(VLOOKUP(G43,codigo_DEPARTAMENTO[#All],2,FALSE)," ")</f>
        <v xml:space="preserve"> </v>
      </c>
    </row>
    <row r="44" spans="1:17" ht="15.75" customHeight="1" thickTop="1" thickBot="1" x14ac:dyDescent="0.3">
      <c r="A44" s="55"/>
      <c r="B44" s="56"/>
      <c r="C44" s="58"/>
      <c r="D44" s="58"/>
      <c r="E44" s="84"/>
      <c r="F44" s="85"/>
      <c r="G44" s="41"/>
      <c r="H44" s="42"/>
      <c r="I44" s="42"/>
      <c r="J44" s="43"/>
      <c r="K44" s="33"/>
      <c r="L44" s="45"/>
      <c r="M44" s="45"/>
      <c r="N44" s="44"/>
      <c r="O44" s="71" t="str">
        <f>IFERROR(VLOOKUP(G44,codigo_DEPARTAMENTO[#All],2,FALSE)," ")</f>
        <v xml:space="preserve"> </v>
      </c>
    </row>
    <row r="45" spans="1:17" ht="16.5" thickTop="1" thickBot="1" x14ac:dyDescent="0.3">
      <c r="A45" s="55"/>
      <c r="B45" s="56"/>
      <c r="C45" s="58"/>
      <c r="D45" s="58"/>
      <c r="E45" s="84"/>
      <c r="F45" s="85"/>
      <c r="G45" s="41"/>
      <c r="H45" s="42"/>
      <c r="I45" s="42"/>
      <c r="J45" s="43"/>
      <c r="K45" s="33"/>
      <c r="L45" s="45"/>
      <c r="M45" s="45"/>
      <c r="N45" s="44"/>
      <c r="O45" s="71" t="str">
        <f>IFERROR(VLOOKUP(G45,codigo_DEPARTAMENTO[#All],2,FALSE)," ")</f>
        <v xml:space="preserve"> </v>
      </c>
    </row>
    <row r="46" spans="1:17" ht="16.5" thickTop="1" thickBot="1" x14ac:dyDescent="0.3">
      <c r="A46" s="55"/>
      <c r="B46" s="56"/>
      <c r="C46" s="58"/>
      <c r="D46" s="58"/>
      <c r="E46" s="84"/>
      <c r="F46" s="85"/>
      <c r="G46" s="41"/>
      <c r="H46" s="42"/>
      <c r="I46" s="42"/>
      <c r="J46" s="43"/>
      <c r="K46" s="33"/>
      <c r="L46" s="45"/>
      <c r="M46" s="45"/>
      <c r="N46" s="44"/>
      <c r="O46" s="71" t="str">
        <f>IFERROR(VLOOKUP(G46,codigo_DEPARTAMENTO[#All],2,FALSE)," ")</f>
        <v xml:space="preserve"> </v>
      </c>
    </row>
    <row r="47" spans="1:17" ht="15.75" thickTop="1" x14ac:dyDescent="0.25">
      <c r="E47" s="3"/>
    </row>
    <row r="89" spans="5:5" x14ac:dyDescent="0.25">
      <c r="E89" s="3"/>
    </row>
    <row r="131" spans="5:5" x14ac:dyDescent="0.25">
      <c r="E131" s="3"/>
    </row>
    <row r="173" spans="5:5" x14ac:dyDescent="0.25">
      <c r="E173" s="3"/>
    </row>
    <row r="215" spans="5:5" x14ac:dyDescent="0.25">
      <c r="E215" s="3"/>
    </row>
    <row r="257" spans="5:5" x14ac:dyDescent="0.25">
      <c r="E257" s="3"/>
    </row>
    <row r="299" spans="5:5" x14ac:dyDescent="0.25">
      <c r="E299" s="3"/>
    </row>
    <row r="341" spans="5:5" x14ac:dyDescent="0.25">
      <c r="E341" s="3"/>
    </row>
    <row r="383" spans="5:5" x14ac:dyDescent="0.25">
      <c r="E383" s="3"/>
    </row>
  </sheetData>
  <sheetProtection algorithmName="SHA-512" hashValue="20oIKi/w+F0ptKHuDqh1HRJYNHqZHxaR9cJR9PqKZ0JOu88DnpGWNf9xoWynDZZ+zV9kwvEBUN1OwjYkebDaVQ==" saltValue="U5aDqozitmnMayp0xZNqpw==" spinCount="100000" sheet="1" objects="1" scenarios="1" selectLockedCells="1"/>
  <mergeCells count="44">
    <mergeCell ref="E43:F43"/>
    <mergeCell ref="E44:F44"/>
    <mergeCell ref="E45:F45"/>
    <mergeCell ref="E46:F46"/>
    <mergeCell ref="E38:F38"/>
    <mergeCell ref="E39:F39"/>
    <mergeCell ref="E40:F40"/>
    <mergeCell ref="E41:F41"/>
    <mergeCell ref="E42:F42"/>
    <mergeCell ref="E33:F33"/>
    <mergeCell ref="E34:F34"/>
    <mergeCell ref="E35:F35"/>
    <mergeCell ref="E36:F36"/>
    <mergeCell ref="E37:F37"/>
    <mergeCell ref="E28:F28"/>
    <mergeCell ref="E29:F29"/>
    <mergeCell ref="E30:F30"/>
    <mergeCell ref="E31:F31"/>
    <mergeCell ref="E32:F32"/>
    <mergeCell ref="E23:F23"/>
    <mergeCell ref="E24:F24"/>
    <mergeCell ref="E25:F25"/>
    <mergeCell ref="E26:F26"/>
    <mergeCell ref="E27:F27"/>
    <mergeCell ref="E18:F18"/>
    <mergeCell ref="E19:F19"/>
    <mergeCell ref="E20:F20"/>
    <mergeCell ref="E21:F21"/>
    <mergeCell ref="E22:F22"/>
    <mergeCell ref="G2:H2"/>
    <mergeCell ref="A5:N5"/>
    <mergeCell ref="A6:N7"/>
    <mergeCell ref="A10:C13"/>
    <mergeCell ref="E10:J11"/>
    <mergeCell ref="D2:F2"/>
    <mergeCell ref="E17:F17"/>
    <mergeCell ref="A15:B17"/>
    <mergeCell ref="C15:N15"/>
    <mergeCell ref="C16:F16"/>
    <mergeCell ref="G16:I16"/>
    <mergeCell ref="K16:K17"/>
    <mergeCell ref="L16:M17"/>
    <mergeCell ref="N16:N17"/>
    <mergeCell ref="H17:I17"/>
  </mergeCells>
  <dataValidations count="22">
    <dataValidation type="whole" allowBlank="1" showInputMessage="1" showErrorMessage="1" sqref="N19:N46 K19:K46" xr:uid="{B3D89B49-9653-4E38-A29E-8307C813AFAB}">
      <formula1>3500</formula1>
      <formula2>999999999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.3456)" sqref="I20:I29" xr:uid="{DE5A71EF-5053-42BE-B675-C2BD8AA01B73}">
      <formula1>-58.4341</formula1>
      <formula2>-53.1734</formula2>
    </dataValidation>
    <dataValidation type="textLength" showInputMessage="1" showErrorMessage="1" sqref="E20:F46" xr:uid="{73B634D5-2754-4978-99F1-7381CAE35FCC}">
      <formula1>1</formula1>
      <formula2>30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,3456)" sqref="I30:I46 I19" xr:uid="{6F499D82-CD5F-4E36-832D-B2F2C2A675B4}">
      <formula1>-58.4341</formula1>
      <formula2>-53.1734</formula2>
    </dataValidation>
    <dataValidation type="decimal" allowBlank="1" showInputMessage="1" showErrorMessage="1" sqref="J23:J46 J19:J20" xr:uid="{258AA28E-2E20-40C6-8115-F41FE49C14D4}">
      <formula1>0.5</formula1>
      <formula2>1000</formula2>
    </dataValidation>
    <dataValidation type="decimal" allowBlank="1" showInputMessage="1" showErrorMessage="1" sqref="J21" xr:uid="{BB5E7AEA-FECE-437C-A3E4-27F5BBCAF3EC}">
      <formula1>0.5</formula1>
      <formula2>1001</formula2>
    </dataValidation>
    <dataValidation type="decimal" operator="greaterThan" allowBlank="1" showInputMessage="1" showErrorMessage="1" sqref="J22" xr:uid="{11B02EE9-2602-4BE9-A078-DCEA8E7AB2F2}">
      <formula1>0.5</formula1>
    </dataValidation>
    <dataValidation type="list" allowBlank="1" showInputMessage="1" showErrorMessage="1" prompt="En caso de contratar daño directo debe seleccionar un dato de la lista desplegable, en caso contrario dejar en blanco" sqref="F13" xr:uid="{E2446E35-ED78-41B7-9E30-975AA62963AF}">
      <formula1>"FRANQUICIA 6%,DEDUCIBLE 20%"</formula1>
    </dataValidation>
    <dataValidation type="list" allowBlank="1" showInputMessage="1" showErrorMessage="1" prompt="Si desea contratar este adicional debe ingresar el dato de la lista desplegable, en caso contrario dejar en blanco" sqref="I13:J13" xr:uid="{B7D9349C-EB14-47C4-BDFF-CE5C3B32A046}">
      <formula1>"SI"</formula1>
    </dataValidation>
    <dataValidation type="decimal" allowBlank="1" showInputMessage="1" showErrorMessage="1" error="El rango de datos es entre -34,9873 y -30,0806" promptTitle="Dato obligatorio" prompt="Ingresar el valor de la latitud del punto central de la chacra en grados decimales. (Ej: -32,5468)" sqref="H20:H46" xr:uid="{CC846104-D1B5-4845-977A-615170DB71C2}">
      <formula1>-34.9873</formula1>
      <formula2>-30.0806</formula2>
    </dataValidation>
    <dataValidation type="list" allowBlank="1" showInputMessage="1" showErrorMessage="1" prompt="Si desea contratar este adicional debe ingresar el dato de la lista desplegable, en caso contrario dejar en blanco" sqref="H13" xr:uid="{3948C152-05B1-4A02-8117-7BFEA3955673}">
      <formula1>INDIRECT($H$12&amp;"_"&amp;$G$2)</formula1>
    </dataValidation>
    <dataValidation type="list" allowBlank="1" showInputMessage="1" showErrorMessage="1" sqref="A20:A46" xr:uid="{0C178B64-C565-482B-A638-145AB6FB259B}">
      <formula1>"Modificación,Alta,Baja"</formula1>
    </dataValidation>
    <dataValidation type="list" allowBlank="1" showInputMessage="1" showErrorMessage="1" prompt="Si desea contratar este adicional debe ingresar el dato de la lista desplegable, en caso contrario dejar en blanco" sqref="G13" xr:uid="{752B7A39-CA1B-4359-B83F-C3029DFD4201}">
      <formula1>INDIRECT($G$12&amp;"_"&amp;$G$2)</formula1>
    </dataValidation>
    <dataValidation type="list" allowBlank="1" showInputMessage="1" showErrorMessage="1" prompt="Debe elegir el dato de la lista desplegable" sqref="L20:M46" xr:uid="{3C95AB0A-E3D8-455A-84F4-147A19F7C652}">
      <formula1>"NO"</formula1>
    </dataValidation>
    <dataValidation allowBlank="1" showInputMessage="1" showErrorMessage="1" promptTitle="Dato Obligatorio:" prompt="Describa brevemente lo solicitado" sqref="B19" xr:uid="{B5203711-8B9A-4741-B89F-A20207B1A77C}"/>
    <dataValidation type="list" allowBlank="1" showInputMessage="1" showErrorMessage="1" prompt="Solo llenar si no corresponde la cobertura de inversión" sqref="L19" xr:uid="{449568CB-63A5-435F-987D-EF53F28F8C5F}">
      <formula1>"NO"</formula1>
    </dataValidation>
    <dataValidation type="list" allowBlank="1" showInputMessage="1" showErrorMessage="1" prompt="Solo llenar si no corresponde la cobertura de Daño Directo" sqref="M19" xr:uid="{66F77493-B139-4208-A8FB-708F236A037A}">
      <formula1>"NO"</formula1>
    </dataValidation>
    <dataValidation type="decimal" allowBlank="1" showInputMessage="1" showErrorMessage="1" error="El rango de datos es entre -34,9873 y -30,0806" prompt="Ingresar el valor de la latitud del punto central de la chacra en grados decimales. (Ej: -32,5468)" sqref="H19" xr:uid="{A8A3CD43-7406-410E-ACC8-232014E0CA34}">
      <formula1>-34.9873</formula1>
      <formula2>-30.0806</formula2>
    </dataValidation>
    <dataValidation allowBlank="1" showInputMessage="1" showErrorMessage="1" promptTitle="Dato obligatorio:" prompt="Número de Bien que figura en la póliza emitida a modificar" sqref="D19" xr:uid="{FF0C5E29-09AC-4FF0-A5EA-603035027261}"/>
    <dataValidation allowBlank="1" showInputMessage="1" showErrorMessage="1" promptTitle="Dato obligatorio" prompt="Número de Certificado que figura en la póliza emitida a modificar" sqref="C19" xr:uid="{5CF2C203-CDE8-4772-A39B-CABDB5BC945E}"/>
    <dataValidation type="list" allowBlank="1" showInputMessage="1" showErrorMessage="1" promptTitle="Dato obligatorio:" prompt="Debe elegir el dato de la lista desplegable" sqref="A19" xr:uid="{C285DC76-09FE-4647-ADE6-66800F7262FE}">
      <formula1>"Modificación,Alta,Baja"</formula1>
    </dataValidation>
    <dataValidation type="textLength" showInputMessage="1" showErrorMessage="1" prompt="Para cada chacra nueva ingresada las 4 columnas siguientes son de ingreso obligatorio." sqref="E19:F19" xr:uid="{EB3DD5F9-B7EC-4DFF-9427-F86DDA5D7C70}">
      <formula1>1</formula1>
      <formula2>30</formula2>
    </dataValidation>
  </dataValidations>
  <pageMargins left="0.19685039370078741" right="0.19685039370078741" top="0.94488188976377963" bottom="0.35433070866141736" header="0.31496062992125984" footer="0.11811023622047245"/>
  <pageSetup paperSize="9" orientation="portrait" r:id="rId1"/>
  <headerFooter>
    <oddHeader>&amp;C&amp;G</oddHeader>
    <oddFooter xml:space="preserve">&amp;L&amp;"-,Negrita"ZAFRA 2025-2026&amp;C&amp;9&amp;A &amp;P de &amp;N&amp;R&amp;"-,Negrita"&amp;9Versión 1               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Debe elegir el dato de la lista desplegable" xr:uid="{D8A92772-F129-46BE-9AB0-186C65DCA558}">
          <x14:formula1>
            <xm:f>Codigos!$G$2:$G$20</xm:f>
          </x14:formula1>
          <xm:sqref>G19:G46</xm:sqref>
        </x14:dataValidation>
        <x14:dataValidation type="custom" allowBlank="1" showInputMessage="1" showErrorMessage="1" error="El valor de aforo que se está intentando ingresar excede los parámetros permitidos" xr:uid="{AEE02010-1456-4823-9E0D-CC59D2C66B44}">
          <x14:formula1>
            <xm:f>AND(E13&gt;(E8-F8)*G8/1000, E13&lt;Valores!O3+1)</xm:f>
          </x14:formula1>
          <xm:sqref>E13</xm:sqref>
        </x14:dataValidation>
        <x14:dataValidation type="whole" allowBlank="1" showInputMessage="1" showErrorMessage="1" error="El valor ingresado para la Garantia (Kg/ha)de TRIGO se encuentra fuera de los parámetros permitidos" xr:uid="{3CE6224B-631A-49D8-B5AB-2346AEC1A318}">
          <x14:formula1>
            <xm:f>Valores!D2</xm:f>
          </x14:formula1>
          <x14:formula2>
            <xm:f>Valores!E2</xm:f>
          </x14:formula2>
          <xm:sqref>E8</xm:sqref>
        </x14:dataValidation>
        <x14:dataValidation type="whole" allowBlank="1" showInputMessage="1" showErrorMessage="1" error="El valor ingresado para Inicio de Cobertura por Chacra (Kg/ha)de SOJA se encuentra fuera de los parámetros permitidos" xr:uid="{7B27ED51-5B65-4F76-9912-CE45D9DFE79C}">
          <x14:formula1>
            <xm:f>Valores!B2</xm:f>
          </x14:formula1>
          <x14:formula2>
            <xm:f>Valores!C2</xm:f>
          </x14:formula2>
          <xm:sqref>F8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8"/>
  <dimension ref="A1:T383"/>
  <sheetViews>
    <sheetView showGridLines="0" workbookViewId="0">
      <selection activeCell="A19" sqref="A19"/>
    </sheetView>
  </sheetViews>
  <sheetFormatPr baseColWidth="10" defaultColWidth="11.42578125" defaultRowHeight="15" x14ac:dyDescent="0.25"/>
  <cols>
    <col min="1" max="1" width="9.7109375" customWidth="1"/>
    <col min="2" max="2" width="19.28515625" customWidth="1"/>
    <col min="3" max="3" width="5.28515625" customWidth="1"/>
    <col min="4" max="4" width="5" customWidth="1"/>
    <col min="5" max="5" width="9.42578125" customWidth="1"/>
    <col min="6" max="7" width="13.28515625" customWidth="1"/>
    <col min="8" max="9" width="8.28515625" customWidth="1"/>
    <col min="10" max="10" width="8.5703125" customWidth="1"/>
    <col min="11" max="11" width="9.5703125" customWidth="1"/>
    <col min="12" max="12" width="8.85546875" customWidth="1"/>
    <col min="13" max="13" width="9.5703125" customWidth="1"/>
    <col min="14" max="14" width="14.7109375" customWidth="1"/>
    <col min="15" max="15" width="12.140625" hidden="1" customWidth="1"/>
    <col min="16" max="16" width="11.42578125" hidden="1" customWidth="1"/>
    <col min="17" max="17" width="8.7109375" hidden="1" customWidth="1"/>
    <col min="18" max="18" width="12" hidden="1" customWidth="1"/>
    <col min="19" max="19" width="12.85546875" hidden="1" customWidth="1"/>
    <col min="20" max="20" width="13.42578125" hidden="1" customWidth="1"/>
  </cols>
  <sheetData>
    <row r="1" spans="1:20" ht="5.25" customHeight="1" thickBot="1" x14ac:dyDescent="0.3">
      <c r="O1" s="48" t="s">
        <v>16</v>
      </c>
    </row>
    <row r="2" spans="1:20" ht="16.5" thickTop="1" thickBot="1" x14ac:dyDescent="0.3">
      <c r="D2" s="81" t="s">
        <v>17</v>
      </c>
      <c r="E2" s="81"/>
      <c r="F2" s="99"/>
      <c r="G2" s="88" t="s">
        <v>58</v>
      </c>
      <c r="H2" s="89"/>
      <c r="O2" s="48">
        <f>IFERROR(VLOOKUP(G2,codigo_CULTIVOS[],2,FALSE)," ")</f>
        <v>9</v>
      </c>
      <c r="Q2" s="37"/>
    </row>
    <row r="3" spans="1:20" ht="16.5" thickTop="1" thickBot="1" x14ac:dyDescent="0.3">
      <c r="Q3" s="37"/>
    </row>
    <row r="4" spans="1:20" ht="16.5" thickTop="1" thickBot="1" x14ac:dyDescent="0.3">
      <c r="A4" s="70" t="s">
        <v>18</v>
      </c>
      <c r="B4" s="60"/>
      <c r="Q4" s="37"/>
    </row>
    <row r="5" spans="1:20" ht="30.75" customHeight="1" thickTop="1" x14ac:dyDescent="0.25">
      <c r="A5" s="100" t="s">
        <v>19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Q5" s="37"/>
    </row>
    <row r="6" spans="1:20" x14ac:dyDescent="0.25">
      <c r="A6" s="73" t="s">
        <v>20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Q6" s="37"/>
    </row>
    <row r="7" spans="1:20" ht="15.75" thickBot="1" x14ac:dyDescent="0.3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Q7" s="37"/>
    </row>
    <row r="8" spans="1:20" ht="7.5" customHeight="1" thickTop="1" thickBot="1" x14ac:dyDescent="0.3">
      <c r="E8" s="61"/>
      <c r="F8" s="61"/>
      <c r="G8" s="62"/>
      <c r="O8" s="63"/>
      <c r="Q8" s="37"/>
    </row>
    <row r="9" spans="1:20" ht="6" customHeight="1" thickTop="1" x14ac:dyDescent="0.25"/>
    <row r="10" spans="1:20" ht="15.75" customHeight="1" x14ac:dyDescent="0.25">
      <c r="A10" s="109" t="str">
        <f>"Solo debe llenarse la parte de Daños Directos si dicho cambio es para todos los bienes del cultivo "&amp;G2&amp;", no se deben cargar nuevamente las chacras"</f>
        <v>Solo debe llenarse la parte de Daños Directos si dicho cambio es para todos los bienes del cultivo CARINATA, no se deben cargar nuevamente las chacras</v>
      </c>
      <c r="B10" s="109"/>
      <c r="C10" s="109"/>
      <c r="D10" s="59"/>
      <c r="E10" s="90" t="s">
        <v>21</v>
      </c>
      <c r="F10" s="91"/>
      <c r="G10" s="91"/>
      <c r="H10" s="91"/>
      <c r="I10" s="91"/>
      <c r="J10" s="91"/>
      <c r="O10" s="48" t="s">
        <v>22</v>
      </c>
      <c r="Q10" s="37"/>
    </row>
    <row r="11" spans="1:20" ht="15.75" thickBot="1" x14ac:dyDescent="0.3">
      <c r="A11" s="109"/>
      <c r="B11" s="109"/>
      <c r="C11" s="109"/>
      <c r="D11" s="59"/>
      <c r="E11" s="92"/>
      <c r="F11" s="93"/>
      <c r="G11" s="93"/>
      <c r="H11" s="93"/>
      <c r="I11" s="93"/>
      <c r="J11" s="93"/>
      <c r="O11" s="48" t="str">
        <f>IFERROR(VLOOKUP(F13,DDIRECTOS[#Data],2,FALSE),"N")</f>
        <v>N</v>
      </c>
      <c r="Q11" s="37"/>
    </row>
    <row r="12" spans="1:20" ht="25.5" customHeight="1" thickTop="1" thickBot="1" x14ac:dyDescent="0.3">
      <c r="A12" s="109"/>
      <c r="B12" s="109"/>
      <c r="C12" s="109"/>
      <c r="D12" s="59"/>
      <c r="E12" s="34" t="s">
        <v>23</v>
      </c>
      <c r="F12" s="32" t="s">
        <v>24</v>
      </c>
      <c r="G12" s="31" t="s">
        <v>25</v>
      </c>
      <c r="H12" s="32" t="s">
        <v>26</v>
      </c>
      <c r="I12" s="31" t="s">
        <v>27</v>
      </c>
      <c r="J12" s="32" t="s">
        <v>28</v>
      </c>
      <c r="O12" s="48" t="s">
        <v>29</v>
      </c>
      <c r="P12" s="48" t="s">
        <v>30</v>
      </c>
      <c r="Q12" s="48" t="s">
        <v>31</v>
      </c>
      <c r="R12" s="48" t="s">
        <v>32</v>
      </c>
      <c r="S12" s="48" t="s">
        <v>28</v>
      </c>
      <c r="T12" s="68" t="s">
        <v>33</v>
      </c>
    </row>
    <row r="13" spans="1:20" ht="16.5" thickTop="1" thickBot="1" x14ac:dyDescent="0.3">
      <c r="A13" s="109"/>
      <c r="B13" s="109"/>
      <c r="C13" s="109"/>
      <c r="E13" s="33"/>
      <c r="F13" s="35"/>
      <c r="G13" s="69"/>
      <c r="H13" s="33"/>
      <c r="I13" s="33"/>
      <c r="J13" s="33"/>
      <c r="O13" s="48" t="str">
        <f>IFERROR(VLOOKUP(F13,codigo_DEDUCIBLE[#Data],2,FALSE),"N")</f>
        <v>N</v>
      </c>
      <c r="P13" s="48" t="str">
        <f>IFERROR(VLOOKUP(H13,codigo­_VIENTO[#All],2,FALSE),"N")</f>
        <v>N</v>
      </c>
      <c r="Q13" s="48" t="str">
        <f>IF(G13="SI","S","N")</f>
        <v>N</v>
      </c>
      <c r="R13" s="48" t="str">
        <f>IF(I13="SI","S","N")</f>
        <v>N</v>
      </c>
      <c r="S13" s="48" t="str">
        <f>IF(J13="SI","S","N")</f>
        <v>N</v>
      </c>
      <c r="T13" s="48" t="str">
        <f>IFERROR(VLOOKUP(G13,Codigo_Resiembra[#All],2,FALSE)," ")</f>
        <v xml:space="preserve"> </v>
      </c>
    </row>
    <row r="14" spans="1:20" ht="16.5" thickTop="1" thickBot="1" x14ac:dyDescent="0.3"/>
    <row r="15" spans="1:20" ht="16.5" customHeight="1" thickTop="1" thickBot="1" x14ac:dyDescent="0.3">
      <c r="A15" s="101" t="s">
        <v>34</v>
      </c>
      <c r="B15" s="102"/>
      <c r="C15" s="94" t="s">
        <v>35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Q15" s="37"/>
    </row>
    <row r="16" spans="1:20" ht="16.5" customHeight="1" thickTop="1" thickBot="1" x14ac:dyDescent="0.3">
      <c r="A16" s="90"/>
      <c r="B16" s="91"/>
      <c r="C16" s="103" t="s">
        <v>36</v>
      </c>
      <c r="D16" s="110"/>
      <c r="E16" s="110"/>
      <c r="F16" s="104"/>
      <c r="G16" s="94" t="s">
        <v>37</v>
      </c>
      <c r="H16" s="95"/>
      <c r="I16" s="96"/>
      <c r="J16" s="38" t="s">
        <v>38</v>
      </c>
      <c r="K16" s="97" t="s">
        <v>39</v>
      </c>
      <c r="L16" s="101" t="s">
        <v>40</v>
      </c>
      <c r="M16" s="107"/>
      <c r="N16" s="97"/>
    </row>
    <row r="17" spans="1:18" ht="16.5" customHeight="1" thickTop="1" thickBot="1" x14ac:dyDescent="0.3">
      <c r="A17" s="92"/>
      <c r="B17" s="93"/>
      <c r="C17" s="40"/>
      <c r="D17" s="40"/>
      <c r="E17" s="103"/>
      <c r="F17" s="104"/>
      <c r="G17" s="39"/>
      <c r="H17" s="105" t="s">
        <v>41</v>
      </c>
      <c r="I17" s="106"/>
      <c r="J17" s="40" t="s">
        <v>42</v>
      </c>
      <c r="K17" s="98"/>
      <c r="L17" s="92"/>
      <c r="M17" s="108"/>
      <c r="N17" s="98"/>
      <c r="Q17" s="37"/>
    </row>
    <row r="18" spans="1:18" ht="25.5" customHeight="1" thickTop="1" thickBot="1" x14ac:dyDescent="0.3">
      <c r="A18" s="36" t="s">
        <v>43</v>
      </c>
      <c r="B18" s="36" t="s">
        <v>44</v>
      </c>
      <c r="C18" s="34" t="s">
        <v>45</v>
      </c>
      <c r="D18" s="34" t="s">
        <v>46</v>
      </c>
      <c r="E18" s="86" t="s">
        <v>47</v>
      </c>
      <c r="F18" s="87"/>
      <c r="G18" s="36" t="s">
        <v>48</v>
      </c>
      <c r="H18" s="36" t="s">
        <v>49</v>
      </c>
      <c r="I18" s="36" t="s">
        <v>50</v>
      </c>
      <c r="J18" s="34" t="s">
        <v>51</v>
      </c>
      <c r="K18" s="34" t="s">
        <v>52</v>
      </c>
      <c r="L18" s="34" t="s">
        <v>53</v>
      </c>
      <c r="M18" s="34" t="s">
        <v>22</v>
      </c>
      <c r="N18" s="31" t="s">
        <v>54</v>
      </c>
      <c r="O18" s="46" t="s">
        <v>55</v>
      </c>
      <c r="Q18" s="37"/>
      <c r="R18" s="46"/>
    </row>
    <row r="19" spans="1:18" ht="15.75" customHeight="1" thickTop="1" thickBot="1" x14ac:dyDescent="0.3">
      <c r="A19" s="55"/>
      <c r="B19" s="56"/>
      <c r="C19" s="58"/>
      <c r="D19" s="58"/>
      <c r="E19" s="84"/>
      <c r="F19" s="85"/>
      <c r="G19" s="41"/>
      <c r="H19" s="42"/>
      <c r="I19" s="42"/>
      <c r="J19" s="43"/>
      <c r="K19" s="45"/>
      <c r="L19" s="45"/>
      <c r="M19" s="45"/>
      <c r="N19" s="44"/>
      <c r="O19" t="str">
        <f>IFERROR(VLOOKUP(G19,codigo_DEPARTAMENTO[#All],2,FALSE)," ")</f>
        <v xml:space="preserve"> </v>
      </c>
    </row>
    <row r="20" spans="1:18" ht="15.75" customHeight="1" thickTop="1" thickBot="1" x14ac:dyDescent="0.3">
      <c r="A20" s="55"/>
      <c r="B20" s="56"/>
      <c r="C20" s="58"/>
      <c r="D20" s="58"/>
      <c r="E20" s="84"/>
      <c r="F20" s="85"/>
      <c r="G20" s="41"/>
      <c r="H20" s="42"/>
      <c r="I20" s="42"/>
      <c r="J20" s="43"/>
      <c r="K20" s="33"/>
      <c r="L20" s="45"/>
      <c r="M20" s="45"/>
      <c r="N20" s="44"/>
      <c r="O20" t="str">
        <f>IFERROR(VLOOKUP(G20,codigo_DEPARTAMENTO[#All],2,FALSE)," ")</f>
        <v xml:space="preserve"> </v>
      </c>
      <c r="Q20" s="37"/>
    </row>
    <row r="21" spans="1:18" ht="15.75" customHeight="1" thickTop="1" thickBot="1" x14ac:dyDescent="0.3">
      <c r="A21" s="55"/>
      <c r="B21" s="56"/>
      <c r="C21" s="58"/>
      <c r="D21" s="58"/>
      <c r="E21" s="84"/>
      <c r="F21" s="85"/>
      <c r="G21" s="41"/>
      <c r="H21" s="42"/>
      <c r="I21" s="42"/>
      <c r="J21" s="43"/>
      <c r="K21" s="33"/>
      <c r="L21" s="45"/>
      <c r="M21" s="45"/>
      <c r="N21" s="44"/>
      <c r="O21" t="str">
        <f>IFERROR(VLOOKUP(G21,codigo_DEPARTAMENTO[#All],2,FALSE)," ")</f>
        <v xml:space="preserve"> </v>
      </c>
      <c r="Q21" s="37"/>
    </row>
    <row r="22" spans="1:18" ht="15.75" customHeight="1" thickTop="1" thickBot="1" x14ac:dyDescent="0.3">
      <c r="A22" s="55"/>
      <c r="B22" s="56"/>
      <c r="C22" s="58"/>
      <c r="D22" s="58"/>
      <c r="E22" s="84"/>
      <c r="F22" s="85"/>
      <c r="G22" s="41"/>
      <c r="H22" s="42"/>
      <c r="I22" s="42"/>
      <c r="J22" s="43"/>
      <c r="K22" s="33"/>
      <c r="L22" s="45"/>
      <c r="M22" s="45"/>
      <c r="N22" s="44"/>
      <c r="O22" t="str">
        <f>IFERROR(VLOOKUP(G22,codigo_DEPARTAMENTO[#All],2,FALSE)," ")</f>
        <v xml:space="preserve"> </v>
      </c>
    </row>
    <row r="23" spans="1:18" ht="15.75" customHeight="1" thickTop="1" thickBot="1" x14ac:dyDescent="0.3">
      <c r="A23" s="55"/>
      <c r="B23" s="56"/>
      <c r="C23" s="58"/>
      <c r="D23" s="58"/>
      <c r="E23" s="84"/>
      <c r="F23" s="85"/>
      <c r="G23" s="41"/>
      <c r="H23" s="42"/>
      <c r="I23" s="42"/>
      <c r="J23" s="43"/>
      <c r="K23" s="33"/>
      <c r="L23" s="45"/>
      <c r="M23" s="45"/>
      <c r="N23" s="44"/>
      <c r="O23" t="str">
        <f>IFERROR(VLOOKUP(G23,codigo_DEPARTAMENTO[#All],2,FALSE)," ")</f>
        <v xml:space="preserve"> </v>
      </c>
      <c r="Q23" s="37"/>
    </row>
    <row r="24" spans="1:18" ht="15.75" customHeight="1" thickTop="1" thickBot="1" x14ac:dyDescent="0.3">
      <c r="A24" s="55"/>
      <c r="B24" s="56"/>
      <c r="C24" s="58"/>
      <c r="D24" s="58"/>
      <c r="E24" s="84"/>
      <c r="F24" s="85"/>
      <c r="G24" s="41"/>
      <c r="H24" s="42"/>
      <c r="I24" s="42"/>
      <c r="J24" s="43"/>
      <c r="K24" s="33"/>
      <c r="L24" s="45"/>
      <c r="M24" s="45"/>
      <c r="N24" s="44"/>
      <c r="O24" t="str">
        <f>IFERROR(VLOOKUP(G24,codigo_DEPARTAMENTO[#All],2,FALSE)," ")</f>
        <v xml:space="preserve"> </v>
      </c>
      <c r="Q24" s="37"/>
    </row>
    <row r="25" spans="1:18" ht="15.75" customHeight="1" thickTop="1" thickBot="1" x14ac:dyDescent="0.3">
      <c r="A25" s="55"/>
      <c r="B25" s="56"/>
      <c r="C25" s="58"/>
      <c r="D25" s="58"/>
      <c r="E25" s="84"/>
      <c r="F25" s="85"/>
      <c r="G25" s="41"/>
      <c r="H25" s="42"/>
      <c r="I25" s="42"/>
      <c r="J25" s="43"/>
      <c r="K25" s="33"/>
      <c r="L25" s="45"/>
      <c r="M25" s="45"/>
      <c r="N25" s="44"/>
      <c r="O25" t="str">
        <f>IFERROR(VLOOKUP(G25,codigo_DEPARTAMENTO[#All],2,FALSE)," ")</f>
        <v xml:space="preserve"> </v>
      </c>
    </row>
    <row r="26" spans="1:18" ht="15.75" customHeight="1" thickTop="1" thickBot="1" x14ac:dyDescent="0.3">
      <c r="A26" s="55"/>
      <c r="B26" s="56"/>
      <c r="C26" s="58"/>
      <c r="D26" s="58"/>
      <c r="E26" s="84"/>
      <c r="F26" s="85"/>
      <c r="G26" s="41"/>
      <c r="H26" s="42"/>
      <c r="I26" s="42"/>
      <c r="J26" s="43"/>
      <c r="K26" s="33"/>
      <c r="L26" s="45"/>
      <c r="M26" s="45"/>
      <c r="N26" s="44"/>
      <c r="O26" t="str">
        <f>IFERROR(VLOOKUP(G26,codigo_DEPARTAMENTO[#All],2,FALSE)," ")</f>
        <v xml:space="preserve"> </v>
      </c>
      <c r="Q26" s="37"/>
    </row>
    <row r="27" spans="1:18" ht="15.75" customHeight="1" thickTop="1" thickBot="1" x14ac:dyDescent="0.3">
      <c r="A27" s="55"/>
      <c r="B27" s="56"/>
      <c r="C27" s="58"/>
      <c r="D27" s="58"/>
      <c r="E27" s="84"/>
      <c r="F27" s="85"/>
      <c r="G27" s="41"/>
      <c r="H27" s="42"/>
      <c r="I27" s="42"/>
      <c r="J27" s="43"/>
      <c r="K27" s="33"/>
      <c r="L27" s="45"/>
      <c r="M27" s="45"/>
      <c r="N27" s="44"/>
      <c r="O27" t="str">
        <f>IFERROR(VLOOKUP(G27,codigo_DEPARTAMENTO[#All],2,FALSE)," ")</f>
        <v xml:space="preserve"> </v>
      </c>
      <c r="Q27" s="37"/>
    </row>
    <row r="28" spans="1:18" ht="15.75" customHeight="1" thickTop="1" thickBot="1" x14ac:dyDescent="0.3">
      <c r="A28" s="55"/>
      <c r="B28" s="56"/>
      <c r="C28" s="58"/>
      <c r="D28" s="58"/>
      <c r="E28" s="84"/>
      <c r="F28" s="85"/>
      <c r="G28" s="41"/>
      <c r="H28" s="42"/>
      <c r="I28" s="42"/>
      <c r="J28" s="43"/>
      <c r="K28" s="33"/>
      <c r="L28" s="45"/>
      <c r="M28" s="45"/>
      <c r="N28" s="44"/>
      <c r="O28" t="str">
        <f>IFERROR(VLOOKUP(G28,codigo_DEPARTAMENTO[#All],2,FALSE)," ")</f>
        <v xml:space="preserve"> </v>
      </c>
    </row>
    <row r="29" spans="1:18" ht="15.75" customHeight="1" thickTop="1" thickBot="1" x14ac:dyDescent="0.3">
      <c r="A29" s="55"/>
      <c r="B29" s="56"/>
      <c r="C29" s="58"/>
      <c r="D29" s="58"/>
      <c r="E29" s="84"/>
      <c r="F29" s="85"/>
      <c r="G29" s="41"/>
      <c r="H29" s="42"/>
      <c r="I29" s="42"/>
      <c r="J29" s="43"/>
      <c r="K29" s="33"/>
      <c r="L29" s="45"/>
      <c r="M29" s="45"/>
      <c r="N29" s="44"/>
      <c r="O29" t="str">
        <f>IFERROR(VLOOKUP(G29,codigo_DEPARTAMENTO[#All],2,FALSE)," ")</f>
        <v xml:space="preserve"> </v>
      </c>
      <c r="Q29" s="37"/>
    </row>
    <row r="30" spans="1:18" ht="15.75" customHeight="1" thickTop="1" thickBot="1" x14ac:dyDescent="0.3">
      <c r="A30" s="55"/>
      <c r="B30" s="56"/>
      <c r="C30" s="58"/>
      <c r="D30" s="58"/>
      <c r="E30" s="84"/>
      <c r="F30" s="85"/>
      <c r="G30" s="41"/>
      <c r="H30" s="42"/>
      <c r="I30" s="42"/>
      <c r="J30" s="43"/>
      <c r="K30" s="33"/>
      <c r="L30" s="45"/>
      <c r="M30" s="45"/>
      <c r="N30" s="44"/>
      <c r="O30" t="str">
        <f>IFERROR(VLOOKUP(G30,codigo_DEPARTAMENTO[#All],2,FALSE)," ")</f>
        <v xml:space="preserve"> </v>
      </c>
      <c r="Q30" s="37"/>
    </row>
    <row r="31" spans="1:18" ht="15.75" customHeight="1" thickTop="1" thickBot="1" x14ac:dyDescent="0.3">
      <c r="A31" s="55"/>
      <c r="B31" s="56"/>
      <c r="C31" s="58"/>
      <c r="D31" s="58"/>
      <c r="E31" s="84"/>
      <c r="F31" s="85"/>
      <c r="G31" s="41"/>
      <c r="H31" s="42"/>
      <c r="I31" s="42"/>
      <c r="J31" s="43"/>
      <c r="K31" s="33"/>
      <c r="L31" s="45"/>
      <c r="M31" s="45"/>
      <c r="N31" s="44"/>
      <c r="O31" t="str">
        <f>IFERROR(VLOOKUP(G31,codigo_DEPARTAMENTO[#All],2,FALSE)," ")</f>
        <v xml:space="preserve"> </v>
      </c>
      <c r="Q31" s="37"/>
    </row>
    <row r="32" spans="1:18" ht="15.75" customHeight="1" thickTop="1" thickBot="1" x14ac:dyDescent="0.3">
      <c r="A32" s="55"/>
      <c r="B32" s="56"/>
      <c r="C32" s="58"/>
      <c r="D32" s="58"/>
      <c r="E32" s="84"/>
      <c r="F32" s="85"/>
      <c r="G32" s="41"/>
      <c r="H32" s="42"/>
      <c r="I32" s="42"/>
      <c r="J32" s="43"/>
      <c r="K32" s="33"/>
      <c r="L32" s="45"/>
      <c r="M32" s="45"/>
      <c r="N32" s="44"/>
      <c r="O32" t="str">
        <f>IFERROR(VLOOKUP(G32,codigo_DEPARTAMENTO[#All],2,FALSE)," ")</f>
        <v xml:space="preserve"> </v>
      </c>
      <c r="Q32" s="37"/>
    </row>
    <row r="33" spans="1:17" ht="15.75" customHeight="1" thickTop="1" thickBot="1" x14ac:dyDescent="0.3">
      <c r="A33" s="55"/>
      <c r="B33" s="56"/>
      <c r="C33" s="58"/>
      <c r="D33" s="58"/>
      <c r="E33" s="84"/>
      <c r="F33" s="85"/>
      <c r="G33" s="41"/>
      <c r="H33" s="42"/>
      <c r="I33" s="42"/>
      <c r="J33" s="43"/>
      <c r="K33" s="33"/>
      <c r="L33" s="45"/>
      <c r="M33" s="45"/>
      <c r="N33" s="44"/>
      <c r="O33" t="str">
        <f>IFERROR(VLOOKUP(G33,codigo_DEPARTAMENTO[#All],2,FALSE)," ")</f>
        <v xml:space="preserve"> </v>
      </c>
      <c r="Q33" s="37"/>
    </row>
    <row r="34" spans="1:17" ht="15.75" customHeight="1" thickTop="1" thickBot="1" x14ac:dyDescent="0.3">
      <c r="A34" s="55"/>
      <c r="B34" s="56"/>
      <c r="C34" s="58"/>
      <c r="D34" s="58"/>
      <c r="E34" s="84"/>
      <c r="F34" s="85"/>
      <c r="G34" s="41"/>
      <c r="H34" s="42"/>
      <c r="I34" s="42"/>
      <c r="J34" s="43"/>
      <c r="K34" s="33"/>
      <c r="L34" s="45"/>
      <c r="M34" s="45"/>
      <c r="N34" s="44"/>
      <c r="O34" t="str">
        <f>IFERROR(VLOOKUP(G34,codigo_DEPARTAMENTO[#All],2,FALSE)," ")</f>
        <v xml:space="preserve"> </v>
      </c>
    </row>
    <row r="35" spans="1:17" ht="15.75" customHeight="1" thickTop="1" thickBot="1" x14ac:dyDescent="0.3">
      <c r="A35" s="55"/>
      <c r="B35" s="56"/>
      <c r="C35" s="58"/>
      <c r="D35" s="58"/>
      <c r="E35" s="84"/>
      <c r="F35" s="85"/>
      <c r="G35" s="41"/>
      <c r="H35" s="42"/>
      <c r="I35" s="42"/>
      <c r="J35" s="43"/>
      <c r="K35" s="33"/>
      <c r="L35" s="45"/>
      <c r="M35" s="45"/>
      <c r="N35" s="44"/>
      <c r="O35" t="str">
        <f>IFERROR(VLOOKUP(G35,codigo_DEPARTAMENTO[#All],2,FALSE)," ")</f>
        <v xml:space="preserve"> </v>
      </c>
    </row>
    <row r="36" spans="1:17" ht="15.75" customHeight="1" thickTop="1" thickBot="1" x14ac:dyDescent="0.3">
      <c r="A36" s="55"/>
      <c r="B36" s="56"/>
      <c r="C36" s="58"/>
      <c r="D36" s="58"/>
      <c r="E36" s="84"/>
      <c r="F36" s="85"/>
      <c r="G36" s="41"/>
      <c r="H36" s="42"/>
      <c r="I36" s="42"/>
      <c r="J36" s="43"/>
      <c r="K36" s="33"/>
      <c r="L36" s="45"/>
      <c r="M36" s="45"/>
      <c r="N36" s="44"/>
      <c r="O36" t="str">
        <f>IFERROR(VLOOKUP(G36,codigo_DEPARTAMENTO[#All],2,FALSE)," ")</f>
        <v xml:space="preserve"> </v>
      </c>
    </row>
    <row r="37" spans="1:17" ht="15.75" customHeight="1" thickTop="1" thickBot="1" x14ac:dyDescent="0.3">
      <c r="A37" s="55"/>
      <c r="B37" s="56"/>
      <c r="C37" s="58"/>
      <c r="D37" s="58"/>
      <c r="E37" s="84"/>
      <c r="F37" s="85"/>
      <c r="G37" s="41"/>
      <c r="H37" s="42"/>
      <c r="I37" s="42"/>
      <c r="J37" s="43"/>
      <c r="K37" s="33"/>
      <c r="L37" s="45"/>
      <c r="M37" s="45"/>
      <c r="N37" s="44"/>
      <c r="O37" t="str">
        <f>IFERROR(VLOOKUP(G37,codigo_DEPARTAMENTO[#All],2,FALSE)," ")</f>
        <v xml:space="preserve"> </v>
      </c>
    </row>
    <row r="38" spans="1:17" ht="15.75" customHeight="1" thickTop="1" thickBot="1" x14ac:dyDescent="0.3">
      <c r="A38" s="55"/>
      <c r="B38" s="56"/>
      <c r="C38" s="58"/>
      <c r="D38" s="58"/>
      <c r="E38" s="84"/>
      <c r="F38" s="85"/>
      <c r="G38" s="41"/>
      <c r="H38" s="42"/>
      <c r="I38" s="42"/>
      <c r="J38" s="43"/>
      <c r="K38" s="33"/>
      <c r="L38" s="45"/>
      <c r="M38" s="45"/>
      <c r="N38" s="44"/>
      <c r="O38" t="str">
        <f>IFERROR(VLOOKUP(G38,codigo_DEPARTAMENTO[#All],2,FALSE)," ")</f>
        <v xml:space="preserve"> </v>
      </c>
    </row>
    <row r="39" spans="1:17" ht="15.75" customHeight="1" thickTop="1" thickBot="1" x14ac:dyDescent="0.3">
      <c r="A39" s="55"/>
      <c r="B39" s="56"/>
      <c r="C39" s="58"/>
      <c r="D39" s="58"/>
      <c r="E39" s="84"/>
      <c r="F39" s="85"/>
      <c r="G39" s="41"/>
      <c r="H39" s="42"/>
      <c r="I39" s="42"/>
      <c r="J39" s="43"/>
      <c r="K39" s="33"/>
      <c r="L39" s="45"/>
      <c r="M39" s="45"/>
      <c r="N39" s="44"/>
      <c r="O39" t="str">
        <f>IFERROR(VLOOKUP(G39,codigo_DEPARTAMENTO[#All],2,FALSE)," ")</f>
        <v xml:space="preserve"> </v>
      </c>
    </row>
    <row r="40" spans="1:17" ht="15.75" customHeight="1" thickTop="1" thickBot="1" x14ac:dyDescent="0.3">
      <c r="A40" s="55"/>
      <c r="B40" s="56"/>
      <c r="C40" s="58"/>
      <c r="D40" s="58"/>
      <c r="E40" s="84"/>
      <c r="F40" s="85"/>
      <c r="G40" s="41"/>
      <c r="H40" s="42"/>
      <c r="I40" s="42"/>
      <c r="J40" s="43"/>
      <c r="K40" s="33"/>
      <c r="L40" s="45"/>
      <c r="M40" s="45"/>
      <c r="N40" s="44"/>
      <c r="O40" t="str">
        <f>IFERROR(VLOOKUP(G40,codigo_DEPARTAMENTO[#All],2,FALSE)," ")</f>
        <v xml:space="preserve"> </v>
      </c>
    </row>
    <row r="41" spans="1:17" ht="15.75" customHeight="1" thickTop="1" thickBot="1" x14ac:dyDescent="0.3">
      <c r="A41" s="55"/>
      <c r="B41" s="56"/>
      <c r="C41" s="58"/>
      <c r="D41" s="58"/>
      <c r="E41" s="84"/>
      <c r="F41" s="85"/>
      <c r="G41" s="41"/>
      <c r="H41" s="42"/>
      <c r="I41" s="42"/>
      <c r="J41" s="43"/>
      <c r="K41" s="33"/>
      <c r="L41" s="45"/>
      <c r="M41" s="45"/>
      <c r="N41" s="44"/>
      <c r="O41" t="str">
        <f>IFERROR(VLOOKUP(G41,codigo_DEPARTAMENTO[#All],2,FALSE)," ")</f>
        <v xml:space="preserve"> </v>
      </c>
    </row>
    <row r="42" spans="1:17" ht="15.75" customHeight="1" thickTop="1" thickBot="1" x14ac:dyDescent="0.3">
      <c r="A42" s="55"/>
      <c r="B42" s="56"/>
      <c r="C42" s="58"/>
      <c r="D42" s="58"/>
      <c r="E42" s="84"/>
      <c r="F42" s="85"/>
      <c r="G42" s="41"/>
      <c r="H42" s="42"/>
      <c r="I42" s="42"/>
      <c r="J42" s="43"/>
      <c r="K42" s="33"/>
      <c r="L42" s="45"/>
      <c r="M42" s="45"/>
      <c r="N42" s="44"/>
      <c r="O42" t="str">
        <f>IFERROR(VLOOKUP(G42,codigo_DEPARTAMENTO[#All],2,FALSE)," ")</f>
        <v xml:space="preserve"> </v>
      </c>
    </row>
    <row r="43" spans="1:17" ht="15.75" customHeight="1" thickTop="1" thickBot="1" x14ac:dyDescent="0.3">
      <c r="A43" s="55"/>
      <c r="B43" s="56"/>
      <c r="C43" s="58"/>
      <c r="D43" s="58"/>
      <c r="E43" s="84"/>
      <c r="F43" s="85"/>
      <c r="G43" s="41"/>
      <c r="H43" s="42"/>
      <c r="I43" s="42"/>
      <c r="J43" s="43"/>
      <c r="K43" s="33"/>
      <c r="L43" s="45"/>
      <c r="M43" s="45"/>
      <c r="N43" s="44"/>
      <c r="O43" t="str">
        <f>IFERROR(VLOOKUP(G43,codigo_DEPARTAMENTO[#All],2,FALSE)," ")</f>
        <v xml:space="preserve"> </v>
      </c>
    </row>
    <row r="44" spans="1:17" ht="15.75" customHeight="1" thickTop="1" thickBot="1" x14ac:dyDescent="0.3">
      <c r="A44" s="55"/>
      <c r="B44" s="56"/>
      <c r="C44" s="58"/>
      <c r="D44" s="58"/>
      <c r="E44" s="84"/>
      <c r="F44" s="85"/>
      <c r="G44" s="41"/>
      <c r="H44" s="42"/>
      <c r="I44" s="42"/>
      <c r="J44" s="43"/>
      <c r="K44" s="33"/>
      <c r="L44" s="45"/>
      <c r="M44" s="45"/>
      <c r="N44" s="44"/>
      <c r="O44" t="str">
        <f>IFERROR(VLOOKUP(G44,codigo_DEPARTAMENTO[#All],2,FALSE)," ")</f>
        <v xml:space="preserve"> </v>
      </c>
    </row>
    <row r="45" spans="1:17" ht="16.5" thickTop="1" thickBot="1" x14ac:dyDescent="0.3">
      <c r="A45" s="55"/>
      <c r="B45" s="56"/>
      <c r="C45" s="58"/>
      <c r="D45" s="58"/>
      <c r="E45" s="84"/>
      <c r="F45" s="85"/>
      <c r="G45" s="41"/>
      <c r="H45" s="42"/>
      <c r="I45" s="42"/>
      <c r="J45" s="43"/>
      <c r="K45" s="33"/>
      <c r="L45" s="45"/>
      <c r="M45" s="45"/>
      <c r="N45" s="44"/>
      <c r="O45" t="str">
        <f>IFERROR(VLOOKUP(G45,codigo_DEPARTAMENTO[#All],2,FALSE)," ")</f>
        <v xml:space="preserve"> </v>
      </c>
    </row>
    <row r="46" spans="1:17" ht="16.5" thickTop="1" thickBot="1" x14ac:dyDescent="0.3">
      <c r="A46" s="55"/>
      <c r="B46" s="56"/>
      <c r="C46" s="58"/>
      <c r="D46" s="58"/>
      <c r="E46" s="84"/>
      <c r="F46" s="85"/>
      <c r="G46" s="41"/>
      <c r="H46" s="42"/>
      <c r="I46" s="42"/>
      <c r="J46" s="43"/>
      <c r="K46" s="33"/>
      <c r="L46" s="45"/>
      <c r="M46" s="45"/>
      <c r="N46" s="44"/>
      <c r="O46" t="str">
        <f>IFERROR(VLOOKUP(G46,codigo_DEPARTAMENTO[#All],2,FALSE)," ")</f>
        <v xml:space="preserve"> </v>
      </c>
    </row>
    <row r="47" spans="1:17" ht="15.75" thickTop="1" x14ac:dyDescent="0.25">
      <c r="E47" s="3"/>
    </row>
    <row r="89" spans="5:5" x14ac:dyDescent="0.25">
      <c r="E89" s="3"/>
    </row>
    <row r="131" spans="5:5" x14ac:dyDescent="0.25">
      <c r="E131" s="3"/>
    </row>
    <row r="173" spans="5:5" x14ac:dyDescent="0.25">
      <c r="E173" s="3"/>
    </row>
    <row r="215" spans="5:5" x14ac:dyDescent="0.25">
      <c r="E215" s="3"/>
    </row>
    <row r="257" spans="5:5" x14ac:dyDescent="0.25">
      <c r="E257" s="3"/>
    </row>
    <row r="299" spans="5:5" x14ac:dyDescent="0.25">
      <c r="E299" s="3"/>
    </row>
    <row r="341" spans="5:5" x14ac:dyDescent="0.25">
      <c r="E341" s="3"/>
    </row>
    <row r="383" spans="5:5" x14ac:dyDescent="0.25">
      <c r="E383" s="3"/>
    </row>
  </sheetData>
  <sheetProtection algorithmName="SHA-512" hashValue="PN1P8ZO25jBgfFNR9W2X7VR6uDbn9bCuYyeSSZyPPNaJ+HJkOQXdzl5hFrG2JxYXROx1k0Rxlnw2Kfzxv2bcIw==" saltValue="PHqGgDwNS1Iym43rNDgh1Q==" spinCount="100000" sheet="1" objects="1" scenarios="1" selectLockedCells="1"/>
  <mergeCells count="44">
    <mergeCell ref="E43:F43"/>
    <mergeCell ref="E44:F44"/>
    <mergeCell ref="E45:F45"/>
    <mergeCell ref="E46:F46"/>
    <mergeCell ref="E38:F38"/>
    <mergeCell ref="E39:F39"/>
    <mergeCell ref="E40:F40"/>
    <mergeCell ref="E41:F41"/>
    <mergeCell ref="E42:F42"/>
    <mergeCell ref="E33:F33"/>
    <mergeCell ref="E34:F34"/>
    <mergeCell ref="E35:F35"/>
    <mergeCell ref="E36:F36"/>
    <mergeCell ref="E37:F37"/>
    <mergeCell ref="E28:F28"/>
    <mergeCell ref="E29:F29"/>
    <mergeCell ref="E30:F30"/>
    <mergeCell ref="E31:F31"/>
    <mergeCell ref="E32:F32"/>
    <mergeCell ref="E23:F23"/>
    <mergeCell ref="E24:F24"/>
    <mergeCell ref="E25:F25"/>
    <mergeCell ref="E26:F26"/>
    <mergeCell ref="E27:F27"/>
    <mergeCell ref="E18:F18"/>
    <mergeCell ref="E19:F19"/>
    <mergeCell ref="E20:F20"/>
    <mergeCell ref="E21:F21"/>
    <mergeCell ref="E22:F22"/>
    <mergeCell ref="G2:H2"/>
    <mergeCell ref="A5:N5"/>
    <mergeCell ref="A6:N7"/>
    <mergeCell ref="A10:C13"/>
    <mergeCell ref="E10:J11"/>
    <mergeCell ref="D2:F2"/>
    <mergeCell ref="E17:F17"/>
    <mergeCell ref="A15:B17"/>
    <mergeCell ref="C15:N15"/>
    <mergeCell ref="C16:F16"/>
    <mergeCell ref="G16:I16"/>
    <mergeCell ref="K16:K17"/>
    <mergeCell ref="L16:M17"/>
    <mergeCell ref="N16:N17"/>
    <mergeCell ref="H17:I17"/>
  </mergeCells>
  <dataValidations count="22">
    <dataValidation type="list" allowBlank="1" showInputMessage="1" showErrorMessage="1" prompt="Si desea contratar este adicional debe ingresar el dato de la lista desplegable, en caso contrario dejar en blanco" sqref="I13:J13" xr:uid="{40FA3A4A-13F2-4A01-B1D4-DB27CC2E3B88}">
      <formula1>"SI"</formula1>
    </dataValidation>
    <dataValidation type="list" allowBlank="1" showInputMessage="1" showErrorMessage="1" prompt="En caso de contratar daño directo debe seleccionar un dato de la lista desplegable, en caso contrario dejar en blanco" sqref="F13" xr:uid="{ADD79803-D1F9-4E89-8AF5-95C0300222E8}">
      <formula1>"FRANQUICIA 6%,DEDUCIBLE 20%"</formula1>
    </dataValidation>
    <dataValidation type="decimal" operator="greaterThan" allowBlank="1" showInputMessage="1" showErrorMessage="1" sqref="J22" xr:uid="{60251CA6-D39C-493E-AD1E-281F2F469389}">
      <formula1>0.5</formula1>
    </dataValidation>
    <dataValidation type="decimal" allowBlank="1" showInputMessage="1" showErrorMessage="1" sqref="J21" xr:uid="{1DF46567-F603-458A-93A7-B8BF1A975B48}">
      <formula1>0.5</formula1>
      <formula2>1001</formula2>
    </dataValidation>
    <dataValidation type="decimal" allowBlank="1" showInputMessage="1" showErrorMessage="1" sqref="J23:J46 J19:J20" xr:uid="{B2C197A7-E1A3-466F-96B8-970928F473B5}">
      <formula1>0.5</formula1>
      <formula2>1000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,3456)" sqref="I30:I46 I19" xr:uid="{BB495707-D6CD-453B-A60E-659AE101A587}">
      <formula1>-58.4341</formula1>
      <formula2>-53.1734</formula2>
    </dataValidation>
    <dataValidation type="textLength" showInputMessage="1" showErrorMessage="1" sqref="E20:F46" xr:uid="{E58F934B-790D-4199-88BA-DF02377525C8}">
      <formula1>1</formula1>
      <formula2>30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.3456)" sqref="I20:I29" xr:uid="{D16260E2-46E5-4E0A-BBEC-89E724B77275}">
      <formula1>-58.4341</formula1>
      <formula2>-53.1734</formula2>
    </dataValidation>
    <dataValidation type="whole" allowBlank="1" showInputMessage="1" showErrorMessage="1" sqref="N19:N46 K19:K46" xr:uid="{FFCCD61D-DECF-4931-BB6C-85FDB358BDC8}">
      <formula1>3500</formula1>
      <formula2>999999999</formula2>
    </dataValidation>
    <dataValidation type="decimal" allowBlank="1" showInputMessage="1" showErrorMessage="1" error="El rango de datos es entre -34,9873 y -30,0806" promptTitle="Dato obligatorio" prompt="Ingresar el valor de la latitud del punto central de la chacra en grados decimales. (Ej: -32,5468)" sqref="H20:H46" xr:uid="{5FE112AD-B9FF-4669-8A96-76768C9127E9}">
      <formula1>-34.9873</formula1>
      <formula2>-30.0806</formula2>
    </dataValidation>
    <dataValidation type="list" allowBlank="1" showInputMessage="1" showErrorMessage="1" prompt="Solo llenar si no corresponde la cobertura de Daño Directo" sqref="M19" xr:uid="{30790963-36B6-44FB-8873-54D130E42305}">
      <formula1>"NO"</formula1>
    </dataValidation>
    <dataValidation type="list" allowBlank="1" showInputMessage="1" showErrorMessage="1" prompt="Solo llenar si no corresponde la cobertura de inversión" sqref="L19" xr:uid="{B3B256F1-70CB-422A-919A-B81CABA62CA1}">
      <formula1>"NO"</formula1>
    </dataValidation>
    <dataValidation allowBlank="1" showInputMessage="1" showErrorMessage="1" promptTitle="Dato Obligatorio:" prompt="Describa brevemente lo solicitado" sqref="B19" xr:uid="{C2306317-E97D-4B5D-895F-FEB27D85D07C}"/>
    <dataValidation type="list" allowBlank="1" showInputMessage="1" showErrorMessage="1" prompt="Debe elegir el dato de la lista desplegable" sqref="L20:M46" xr:uid="{972B306C-49CF-4BA9-92BB-965F4E5E7211}">
      <formula1>"NO"</formula1>
    </dataValidation>
    <dataValidation type="list" allowBlank="1" showInputMessage="1" showErrorMessage="1" prompt="Si desea contratar este adicional debe ingresar el dato de la lista desplegable, en caso contrario dejar en blanco" sqref="G13" xr:uid="{E82C06FC-D2AD-4026-9B2B-1BBDC577464D}">
      <formula1>INDIRECT($G$12&amp;"_"&amp;$G$2)</formula1>
    </dataValidation>
    <dataValidation type="list" allowBlank="1" showInputMessage="1" showErrorMessage="1" sqref="A20:A46" xr:uid="{02F2201E-193A-4DF0-BBAE-DB03BD347406}">
      <formula1>"Modificación,Alta,Baja"</formula1>
    </dataValidation>
    <dataValidation type="list" allowBlank="1" showInputMessage="1" showErrorMessage="1" prompt="Si desea contratar este adicional debe ingresar el dato de la lista desplegable, en caso contrario dejar en blanco" sqref="H13" xr:uid="{0C86D0E9-B080-4295-A734-E68711E0997E}">
      <formula1>INDIRECT($H$12&amp;"_"&amp;$G$2)</formula1>
    </dataValidation>
    <dataValidation type="decimal" allowBlank="1" showInputMessage="1" showErrorMessage="1" error="El rango de datos es entre -34,9873 y -30,0806" prompt="Ingresar el valor de la latitud del punto central de la chacra en grados decimales. (Ej: -32,5468)" sqref="H19" xr:uid="{E9109AE2-72D3-4CC5-9846-8F62775E97AF}">
      <formula1>-34.9873</formula1>
      <formula2>-30.0806</formula2>
    </dataValidation>
    <dataValidation allowBlank="1" showInputMessage="1" showErrorMessage="1" promptTitle="Dato obligatorio:" prompt="Número de Bien que figura en la póliza emitida a modificar" sqref="D19" xr:uid="{578E09A9-E9C3-4D60-8B7C-7BA5543484D4}"/>
    <dataValidation allowBlank="1" showInputMessage="1" showErrorMessage="1" promptTitle="Dato obligatorio" prompt="Número de Certificado que figura en la póliza emitida a modificar" sqref="C19" xr:uid="{CC95050D-4748-4E83-B02B-22D668325E8A}"/>
    <dataValidation type="list" allowBlank="1" showInputMessage="1" showErrorMessage="1" promptTitle="Dato obligatorio:" prompt="Debe elegir el dato de la lista desplegable" sqref="A19" xr:uid="{88131125-8E43-4D90-9F49-E8B98E1A00BE}">
      <formula1>"Modificación,Alta,Baja"</formula1>
    </dataValidation>
    <dataValidation type="textLength" showInputMessage="1" showErrorMessage="1" prompt="Para cada chacra nueva ingresada las 4 columnas siguientes son de ingreso obligatorio." sqref="E19:F19" xr:uid="{72384445-D983-482D-AD0D-529EA8F2B0CC}">
      <formula1>1</formula1>
      <formula2>30</formula2>
    </dataValidation>
  </dataValidations>
  <pageMargins left="0.19685039370078741" right="0.19685039370078741" top="0.94488188976377963" bottom="0.35433070866141736" header="0.31496062992125984" footer="0.11811023622047245"/>
  <pageSetup paperSize="9" orientation="portrait" r:id="rId1"/>
  <headerFooter>
    <oddHeader>&amp;C&amp;G</oddHeader>
    <oddFooter xml:space="preserve">&amp;L&amp;"-,Negrita"ZAFRA 2025-2026&amp;C&amp;9&amp;A &amp;P de &amp;N&amp;R&amp;"-,Negrita"&amp;9Versión 1               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Debe elegir el dato de la lista desplegable" xr:uid="{B0F632F0-A576-4C54-AA0A-3847353FA3D3}">
          <x14:formula1>
            <xm:f>'C:\Users\MLPereira\Desktop\respaldo lorena\PROYECTOS\AGRONOMICA\[Planilla Anexa - INVAGR V5d.xlsm]Codigos'!#REF!</xm:f>
          </x14:formula1>
          <xm:sqref>G46</xm:sqref>
        </x14:dataValidation>
        <x14:dataValidation type="list" allowBlank="1" showInputMessage="1" showErrorMessage="1" prompt="Debe elegir el dato de la lista desplegable" xr:uid="{08119635-1DDF-426A-829C-110D9D8191B3}">
          <x14:formula1>
            <xm:f>Codigos!$G$2:$G$20</xm:f>
          </x14:formula1>
          <xm:sqref>G19:G45</xm:sqref>
        </x14:dataValidation>
        <x14:dataValidation type="whole" allowBlank="1" showInputMessage="1" showErrorMessage="1" error="El valor ingresado para Inicio de Cobertura por Chacra (Kg/ha)de SOJA se encuentra fuera de los parámetros permitidos" xr:uid="{9668DA9F-6C0B-4651-B51C-042CC0A04341}">
          <x14:formula1>
            <xm:f>Valores!B2</xm:f>
          </x14:formula1>
          <x14:formula2>
            <xm:f>Valores!C2</xm:f>
          </x14:formula2>
          <xm:sqref>F8</xm:sqref>
        </x14:dataValidation>
        <x14:dataValidation type="whole" allowBlank="1" showInputMessage="1" showErrorMessage="1" error="El valor ingresado para la Garantia (Kg/ha)de TRIGO se encuentra fuera de los parámetros permitidos" xr:uid="{001584D0-B4C0-47BD-9103-E982979F43D4}">
          <x14:formula1>
            <xm:f>Valores!D2</xm:f>
          </x14:formula1>
          <x14:formula2>
            <xm:f>Valores!E2</xm:f>
          </x14:formula2>
          <xm:sqref>E8</xm:sqref>
        </x14:dataValidation>
        <x14:dataValidation type="custom" allowBlank="1" showInputMessage="1" showErrorMessage="1" error="El valor de aforo que se está intentando ingresar excede los parámetros permitidos" xr:uid="{BD270220-672A-4AC4-ADB3-AF84644F15F3}">
          <x14:formula1>
            <xm:f>AND(E13&gt;(E8-F8)*G8/1000, E13&lt;Valores!O3+1)</xm:f>
          </x14:formula1>
          <xm:sqref>E13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3"/>
  <dimension ref="A1:T383"/>
  <sheetViews>
    <sheetView showGridLines="0" zoomScaleNormal="100" workbookViewId="0">
      <selection activeCell="E13" sqref="E13"/>
    </sheetView>
  </sheetViews>
  <sheetFormatPr baseColWidth="10" defaultColWidth="11.42578125" defaultRowHeight="15" x14ac:dyDescent="0.25"/>
  <cols>
    <col min="1" max="1" width="9.7109375" customWidth="1"/>
    <col min="2" max="2" width="19.28515625" customWidth="1"/>
    <col min="3" max="3" width="5.28515625" customWidth="1"/>
    <col min="4" max="4" width="5" customWidth="1"/>
    <col min="5" max="5" width="9.42578125" customWidth="1"/>
    <col min="6" max="7" width="13.28515625" customWidth="1"/>
    <col min="8" max="9" width="8.28515625" customWidth="1"/>
    <col min="10" max="10" width="8.5703125" customWidth="1"/>
    <col min="11" max="11" width="9.5703125" customWidth="1"/>
    <col min="12" max="12" width="8.85546875" customWidth="1"/>
    <col min="13" max="13" width="9.5703125" customWidth="1"/>
    <col min="14" max="14" width="14.85546875" customWidth="1"/>
    <col min="15" max="15" width="12.140625" hidden="1" customWidth="1"/>
    <col min="16" max="16" width="11.42578125" hidden="1" customWidth="1"/>
    <col min="17" max="17" width="8.7109375" hidden="1" customWidth="1"/>
    <col min="18" max="18" width="12" hidden="1" customWidth="1"/>
    <col min="19" max="19" width="12.85546875" hidden="1" customWidth="1"/>
    <col min="20" max="20" width="13.42578125" hidden="1" customWidth="1"/>
  </cols>
  <sheetData>
    <row r="1" spans="1:20" ht="5.25" customHeight="1" thickBot="1" x14ac:dyDescent="0.3">
      <c r="O1" s="48" t="s">
        <v>16</v>
      </c>
    </row>
    <row r="2" spans="1:20" ht="16.5" thickTop="1" thickBot="1" x14ac:dyDescent="0.3">
      <c r="D2" s="81" t="s">
        <v>17</v>
      </c>
      <c r="E2" s="81"/>
      <c r="F2" s="99"/>
      <c r="G2" s="88" t="s">
        <v>59</v>
      </c>
      <c r="H2" s="89"/>
      <c r="O2" s="48">
        <f>IFERROR(VLOOKUP(G2,codigo_CULTIVOS[],2,FALSE)," ")</f>
        <v>12</v>
      </c>
      <c r="Q2" s="37"/>
    </row>
    <row r="3" spans="1:20" ht="16.5" thickTop="1" thickBot="1" x14ac:dyDescent="0.3">
      <c r="Q3" s="37"/>
    </row>
    <row r="4" spans="1:20" ht="16.5" thickTop="1" thickBot="1" x14ac:dyDescent="0.3">
      <c r="A4" s="70" t="s">
        <v>18</v>
      </c>
      <c r="B4" s="60"/>
      <c r="Q4" s="37"/>
    </row>
    <row r="5" spans="1:20" ht="30.75" customHeight="1" thickTop="1" x14ac:dyDescent="0.25">
      <c r="A5" s="100" t="s">
        <v>19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Q5" s="37"/>
    </row>
    <row r="6" spans="1:20" x14ac:dyDescent="0.25">
      <c r="A6" s="73" t="s">
        <v>20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Q6" s="37"/>
    </row>
    <row r="7" spans="1:20" ht="15.75" thickBot="1" x14ac:dyDescent="0.3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Q7" s="37"/>
    </row>
    <row r="8" spans="1:20" ht="7.5" customHeight="1" thickTop="1" thickBot="1" x14ac:dyDescent="0.3">
      <c r="E8" s="61"/>
      <c r="F8" s="61"/>
      <c r="G8" s="62"/>
      <c r="O8" s="63"/>
      <c r="Q8" s="37"/>
    </row>
    <row r="9" spans="1:20" ht="6" customHeight="1" thickTop="1" x14ac:dyDescent="0.25"/>
    <row r="10" spans="1:20" ht="15.75" customHeight="1" x14ac:dyDescent="0.25">
      <c r="A10" s="109" t="str">
        <f>"Solo debe llenarse la parte de Daños Directos si dicho cambio es para todos los bienes del cultivo "&amp;G2&amp;", no se deben cargar nuevamente las chacras"</f>
        <v>Solo debe llenarse la parte de Daños Directos si dicho cambio es para todos los bienes del cultivo SOJA, no se deben cargar nuevamente las chacras</v>
      </c>
      <c r="B10" s="109"/>
      <c r="C10" s="109"/>
      <c r="D10" s="59"/>
      <c r="E10" s="90" t="s">
        <v>21</v>
      </c>
      <c r="F10" s="91"/>
      <c r="G10" s="91"/>
      <c r="H10" s="91"/>
      <c r="I10" s="91"/>
      <c r="J10" s="91"/>
      <c r="O10" s="48" t="s">
        <v>22</v>
      </c>
      <c r="Q10" s="37"/>
    </row>
    <row r="11" spans="1:20" ht="15.75" thickBot="1" x14ac:dyDescent="0.3">
      <c r="A11" s="109"/>
      <c r="B11" s="109"/>
      <c r="C11" s="109"/>
      <c r="D11" s="59"/>
      <c r="E11" s="92"/>
      <c r="F11" s="93"/>
      <c r="G11" s="93"/>
      <c r="H11" s="93"/>
      <c r="I11" s="93"/>
      <c r="J11" s="93"/>
      <c r="O11" s="48" t="str">
        <f>IFERROR(VLOOKUP(F13,DDIRECTOS[#Data],2,FALSE),"N")</f>
        <v>N</v>
      </c>
      <c r="Q11" s="37"/>
    </row>
    <row r="12" spans="1:20" ht="25.5" customHeight="1" thickTop="1" thickBot="1" x14ac:dyDescent="0.3">
      <c r="A12" s="109"/>
      <c r="B12" s="109"/>
      <c r="C12" s="109"/>
      <c r="D12" s="59"/>
      <c r="E12" s="34" t="s">
        <v>23</v>
      </c>
      <c r="F12" s="32" t="s">
        <v>24</v>
      </c>
      <c r="G12" s="31" t="s">
        <v>25</v>
      </c>
      <c r="H12" s="32" t="s">
        <v>26</v>
      </c>
      <c r="I12" s="31" t="s">
        <v>27</v>
      </c>
      <c r="J12" s="32" t="s">
        <v>28</v>
      </c>
      <c r="O12" s="48" t="s">
        <v>29</v>
      </c>
      <c r="P12" s="48" t="s">
        <v>30</v>
      </c>
      <c r="Q12" s="48" t="s">
        <v>31</v>
      </c>
      <c r="R12" s="48" t="s">
        <v>32</v>
      </c>
      <c r="S12" s="48" t="s">
        <v>28</v>
      </c>
      <c r="T12" s="68" t="s">
        <v>33</v>
      </c>
    </row>
    <row r="13" spans="1:20" ht="16.5" thickTop="1" thickBot="1" x14ac:dyDescent="0.3">
      <c r="A13" s="109"/>
      <c r="B13" s="109"/>
      <c r="C13" s="109"/>
      <c r="E13" s="33"/>
      <c r="F13" s="35"/>
      <c r="G13" s="69"/>
      <c r="H13" s="33"/>
      <c r="I13" s="33"/>
      <c r="J13" s="33"/>
      <c r="O13" s="48" t="str">
        <f>IFERROR(VLOOKUP(F13,codigo_DEDUCIBLE[#Data],2,FALSE),"N")</f>
        <v>N</v>
      </c>
      <c r="P13" s="48" t="str">
        <f>IFERROR(VLOOKUP(H13,codigo­_VIENTO[#All],2,FALSE),"N")</f>
        <v>N</v>
      </c>
      <c r="Q13" s="48" t="str">
        <f>IF(G13="SI","S","N")</f>
        <v>N</v>
      </c>
      <c r="R13" s="48" t="str">
        <f>IF(I13="SI","S","N")</f>
        <v>N</v>
      </c>
      <c r="S13" s="48" t="str">
        <f>IF(J13="SI","S","N")</f>
        <v>N</v>
      </c>
      <c r="T13" s="48" t="str">
        <f>IFERROR(VLOOKUP(G13,Codigo_Resiembra[#All],2,FALSE)," ")</f>
        <v xml:space="preserve"> </v>
      </c>
    </row>
    <row r="14" spans="1:20" ht="16.5" thickTop="1" thickBot="1" x14ac:dyDescent="0.3"/>
    <row r="15" spans="1:20" ht="16.5" customHeight="1" thickTop="1" thickBot="1" x14ac:dyDescent="0.3">
      <c r="A15" s="101" t="s">
        <v>34</v>
      </c>
      <c r="B15" s="102"/>
      <c r="C15" s="94" t="s">
        <v>35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Q15" s="37"/>
    </row>
    <row r="16" spans="1:20" ht="16.5" thickTop="1" thickBot="1" x14ac:dyDescent="0.3">
      <c r="A16" s="90"/>
      <c r="B16" s="91"/>
      <c r="C16" s="103" t="s">
        <v>36</v>
      </c>
      <c r="D16" s="110"/>
      <c r="E16" s="110"/>
      <c r="F16" s="104"/>
      <c r="G16" s="94" t="s">
        <v>37</v>
      </c>
      <c r="H16" s="95"/>
      <c r="I16" s="96"/>
      <c r="J16" s="38" t="s">
        <v>38</v>
      </c>
      <c r="K16" s="97" t="s">
        <v>39</v>
      </c>
      <c r="L16" s="101" t="s">
        <v>40</v>
      </c>
      <c r="M16" s="107"/>
      <c r="N16" s="97"/>
    </row>
    <row r="17" spans="1:18" ht="16.5" thickTop="1" thickBot="1" x14ac:dyDescent="0.3">
      <c r="A17" s="92"/>
      <c r="B17" s="93"/>
      <c r="C17" s="40"/>
      <c r="D17" s="40"/>
      <c r="E17" s="103"/>
      <c r="F17" s="104"/>
      <c r="G17" s="39"/>
      <c r="H17" s="105" t="s">
        <v>41</v>
      </c>
      <c r="I17" s="106"/>
      <c r="J17" s="40" t="s">
        <v>42</v>
      </c>
      <c r="K17" s="98"/>
      <c r="L17" s="92"/>
      <c r="M17" s="108"/>
      <c r="N17" s="98"/>
      <c r="Q17" s="37"/>
    </row>
    <row r="18" spans="1:18" ht="25.5" customHeight="1" thickTop="1" thickBot="1" x14ac:dyDescent="0.3">
      <c r="A18" s="36" t="s">
        <v>43</v>
      </c>
      <c r="B18" s="36" t="s">
        <v>44</v>
      </c>
      <c r="C18" s="34" t="s">
        <v>45</v>
      </c>
      <c r="D18" s="34" t="s">
        <v>46</v>
      </c>
      <c r="E18" s="86" t="s">
        <v>47</v>
      </c>
      <c r="F18" s="87"/>
      <c r="G18" s="36" t="s">
        <v>48</v>
      </c>
      <c r="H18" s="36" t="s">
        <v>49</v>
      </c>
      <c r="I18" s="36" t="s">
        <v>50</v>
      </c>
      <c r="J18" s="34" t="s">
        <v>51</v>
      </c>
      <c r="K18" s="34" t="s">
        <v>52</v>
      </c>
      <c r="L18" s="34" t="s">
        <v>53</v>
      </c>
      <c r="M18" s="34" t="s">
        <v>22</v>
      </c>
      <c r="N18" s="31" t="s">
        <v>54</v>
      </c>
      <c r="O18" s="46" t="s">
        <v>55</v>
      </c>
      <c r="Q18" s="37"/>
      <c r="R18" s="46"/>
    </row>
    <row r="19" spans="1:18" ht="15.75" customHeight="1" thickTop="1" thickBot="1" x14ac:dyDescent="0.3">
      <c r="A19" s="55"/>
      <c r="B19" s="56"/>
      <c r="C19" s="58"/>
      <c r="D19" s="58"/>
      <c r="E19" s="84"/>
      <c r="F19" s="85"/>
      <c r="G19" s="41"/>
      <c r="H19" s="42"/>
      <c r="I19" s="42"/>
      <c r="J19" s="43"/>
      <c r="K19" s="45"/>
      <c r="L19" s="45"/>
      <c r="M19" s="45"/>
      <c r="N19" s="44"/>
      <c r="O19" t="str">
        <f>IFERROR(VLOOKUP(G19,codigo_DEPARTAMENTO[#All],2,FALSE)," ")</f>
        <v xml:space="preserve"> </v>
      </c>
    </row>
    <row r="20" spans="1:18" ht="15.75" customHeight="1" thickTop="1" thickBot="1" x14ac:dyDescent="0.3">
      <c r="A20" s="55"/>
      <c r="B20" s="56"/>
      <c r="C20" s="58"/>
      <c r="D20" s="58"/>
      <c r="E20" s="84"/>
      <c r="F20" s="85"/>
      <c r="G20" s="41"/>
      <c r="H20" s="42"/>
      <c r="I20" s="42"/>
      <c r="J20" s="43"/>
      <c r="K20" s="33"/>
      <c r="L20" s="45"/>
      <c r="M20" s="45"/>
      <c r="N20" s="44"/>
      <c r="O20" t="str">
        <f>IFERROR(VLOOKUP(G20,codigo_DEPARTAMENTO[#All],2,FALSE)," ")</f>
        <v xml:space="preserve"> </v>
      </c>
      <c r="Q20" s="37"/>
    </row>
    <row r="21" spans="1:18" ht="15.75" customHeight="1" thickTop="1" thickBot="1" x14ac:dyDescent="0.3">
      <c r="A21" s="55"/>
      <c r="B21" s="56"/>
      <c r="C21" s="58"/>
      <c r="D21" s="58"/>
      <c r="E21" s="84"/>
      <c r="F21" s="85"/>
      <c r="G21" s="41"/>
      <c r="H21" s="42"/>
      <c r="I21" s="42"/>
      <c r="J21" s="43"/>
      <c r="K21" s="33"/>
      <c r="L21" s="45"/>
      <c r="M21" s="45"/>
      <c r="N21" s="44"/>
      <c r="O21" t="str">
        <f>IFERROR(VLOOKUP(G21,codigo_DEPARTAMENTO[#All],2,FALSE)," ")</f>
        <v xml:space="preserve"> </v>
      </c>
      <c r="Q21" s="37"/>
    </row>
    <row r="22" spans="1:18" ht="15.75" customHeight="1" thickTop="1" thickBot="1" x14ac:dyDescent="0.3">
      <c r="A22" s="55"/>
      <c r="B22" s="56"/>
      <c r="C22" s="58"/>
      <c r="D22" s="58"/>
      <c r="E22" s="84"/>
      <c r="F22" s="85"/>
      <c r="G22" s="41"/>
      <c r="H22" s="42"/>
      <c r="I22" s="42"/>
      <c r="J22" s="43"/>
      <c r="K22" s="33"/>
      <c r="L22" s="45"/>
      <c r="M22" s="45"/>
      <c r="N22" s="44"/>
      <c r="O22" t="str">
        <f>IFERROR(VLOOKUP(G22,codigo_DEPARTAMENTO[#All],2,FALSE)," ")</f>
        <v xml:space="preserve"> </v>
      </c>
    </row>
    <row r="23" spans="1:18" ht="15.75" customHeight="1" thickTop="1" thickBot="1" x14ac:dyDescent="0.3">
      <c r="A23" s="55"/>
      <c r="B23" s="56"/>
      <c r="C23" s="58"/>
      <c r="D23" s="58"/>
      <c r="E23" s="84"/>
      <c r="F23" s="85"/>
      <c r="G23" s="41"/>
      <c r="H23" s="42"/>
      <c r="I23" s="42"/>
      <c r="J23" s="43"/>
      <c r="K23" s="33"/>
      <c r="L23" s="45"/>
      <c r="M23" s="45"/>
      <c r="N23" s="44"/>
      <c r="O23" t="str">
        <f>IFERROR(VLOOKUP(G23,codigo_DEPARTAMENTO[#All],2,FALSE)," ")</f>
        <v xml:space="preserve"> </v>
      </c>
      <c r="Q23" s="37"/>
    </row>
    <row r="24" spans="1:18" ht="15.75" customHeight="1" thickTop="1" thickBot="1" x14ac:dyDescent="0.3">
      <c r="A24" s="55"/>
      <c r="B24" s="56"/>
      <c r="C24" s="58"/>
      <c r="D24" s="58"/>
      <c r="E24" s="84"/>
      <c r="F24" s="85"/>
      <c r="G24" s="41"/>
      <c r="H24" s="42"/>
      <c r="I24" s="42"/>
      <c r="J24" s="43"/>
      <c r="K24" s="33"/>
      <c r="L24" s="45"/>
      <c r="M24" s="45"/>
      <c r="N24" s="44"/>
      <c r="O24" t="str">
        <f>IFERROR(VLOOKUP(G24,codigo_DEPARTAMENTO[#All],2,FALSE)," ")</f>
        <v xml:space="preserve"> </v>
      </c>
      <c r="Q24" s="37"/>
    </row>
    <row r="25" spans="1:18" ht="15.75" customHeight="1" thickTop="1" thickBot="1" x14ac:dyDescent="0.3">
      <c r="A25" s="55"/>
      <c r="B25" s="56"/>
      <c r="C25" s="58"/>
      <c r="D25" s="58"/>
      <c r="E25" s="84"/>
      <c r="F25" s="85"/>
      <c r="G25" s="41"/>
      <c r="H25" s="42"/>
      <c r="I25" s="42"/>
      <c r="J25" s="43"/>
      <c r="K25" s="33"/>
      <c r="L25" s="45"/>
      <c r="M25" s="45"/>
      <c r="N25" s="44"/>
      <c r="O25" t="str">
        <f>IFERROR(VLOOKUP(G25,codigo_DEPARTAMENTO[#All],2,FALSE)," ")</f>
        <v xml:space="preserve"> </v>
      </c>
    </row>
    <row r="26" spans="1:18" ht="15.75" customHeight="1" thickTop="1" thickBot="1" x14ac:dyDescent="0.3">
      <c r="A26" s="55"/>
      <c r="B26" s="56"/>
      <c r="C26" s="58"/>
      <c r="D26" s="58"/>
      <c r="E26" s="84"/>
      <c r="F26" s="85"/>
      <c r="G26" s="41"/>
      <c r="H26" s="42"/>
      <c r="I26" s="42"/>
      <c r="J26" s="43"/>
      <c r="K26" s="33"/>
      <c r="L26" s="45"/>
      <c r="M26" s="45"/>
      <c r="N26" s="44"/>
      <c r="O26" t="str">
        <f>IFERROR(VLOOKUP(G26,codigo_DEPARTAMENTO[#All],2,FALSE)," ")</f>
        <v xml:space="preserve"> </v>
      </c>
      <c r="Q26" s="37"/>
    </row>
    <row r="27" spans="1:18" ht="15.75" customHeight="1" thickTop="1" thickBot="1" x14ac:dyDescent="0.3">
      <c r="A27" s="55"/>
      <c r="B27" s="56"/>
      <c r="C27" s="58"/>
      <c r="D27" s="58"/>
      <c r="E27" s="84"/>
      <c r="F27" s="85"/>
      <c r="G27" s="41"/>
      <c r="H27" s="42"/>
      <c r="I27" s="42"/>
      <c r="J27" s="43"/>
      <c r="K27" s="33"/>
      <c r="L27" s="45"/>
      <c r="M27" s="45"/>
      <c r="N27" s="44"/>
      <c r="O27" t="str">
        <f>IFERROR(VLOOKUP(G27,codigo_DEPARTAMENTO[#All],2,FALSE)," ")</f>
        <v xml:space="preserve"> </v>
      </c>
      <c r="Q27" s="37"/>
    </row>
    <row r="28" spans="1:18" ht="15.75" customHeight="1" thickTop="1" thickBot="1" x14ac:dyDescent="0.3">
      <c r="A28" s="55"/>
      <c r="B28" s="56"/>
      <c r="C28" s="58"/>
      <c r="D28" s="58"/>
      <c r="E28" s="84"/>
      <c r="F28" s="85"/>
      <c r="G28" s="41"/>
      <c r="H28" s="42"/>
      <c r="I28" s="42"/>
      <c r="J28" s="43"/>
      <c r="K28" s="33"/>
      <c r="L28" s="45"/>
      <c r="M28" s="45"/>
      <c r="N28" s="44"/>
      <c r="O28" t="str">
        <f>IFERROR(VLOOKUP(G28,codigo_DEPARTAMENTO[#All],2,FALSE)," ")</f>
        <v xml:space="preserve"> </v>
      </c>
    </row>
    <row r="29" spans="1:18" ht="15.75" customHeight="1" thickTop="1" thickBot="1" x14ac:dyDescent="0.3">
      <c r="A29" s="55"/>
      <c r="B29" s="56"/>
      <c r="C29" s="58"/>
      <c r="D29" s="58"/>
      <c r="E29" s="84"/>
      <c r="F29" s="85"/>
      <c r="G29" s="41"/>
      <c r="H29" s="42"/>
      <c r="I29" s="42"/>
      <c r="J29" s="43"/>
      <c r="K29" s="33"/>
      <c r="L29" s="45"/>
      <c r="M29" s="45"/>
      <c r="N29" s="44"/>
      <c r="O29" t="str">
        <f>IFERROR(VLOOKUP(G29,codigo_DEPARTAMENTO[#All],2,FALSE)," ")</f>
        <v xml:space="preserve"> </v>
      </c>
      <c r="Q29" s="37"/>
    </row>
    <row r="30" spans="1:18" ht="15.75" customHeight="1" thickTop="1" thickBot="1" x14ac:dyDescent="0.3">
      <c r="A30" s="55"/>
      <c r="B30" s="56"/>
      <c r="C30" s="58"/>
      <c r="D30" s="58"/>
      <c r="E30" s="84"/>
      <c r="F30" s="85"/>
      <c r="G30" s="41"/>
      <c r="H30" s="42"/>
      <c r="I30" s="42"/>
      <c r="J30" s="43"/>
      <c r="K30" s="33"/>
      <c r="L30" s="45"/>
      <c r="M30" s="45"/>
      <c r="N30" s="44"/>
      <c r="O30" t="str">
        <f>IFERROR(VLOOKUP(G30,codigo_DEPARTAMENTO[#All],2,FALSE)," ")</f>
        <v xml:space="preserve"> </v>
      </c>
      <c r="Q30" s="37"/>
    </row>
    <row r="31" spans="1:18" ht="15.75" customHeight="1" thickTop="1" thickBot="1" x14ac:dyDescent="0.3">
      <c r="A31" s="55"/>
      <c r="B31" s="56"/>
      <c r="C31" s="58"/>
      <c r="D31" s="58"/>
      <c r="E31" s="84"/>
      <c r="F31" s="85"/>
      <c r="G31" s="41"/>
      <c r="H31" s="42"/>
      <c r="I31" s="42"/>
      <c r="J31" s="43"/>
      <c r="K31" s="33"/>
      <c r="L31" s="45"/>
      <c r="M31" s="45"/>
      <c r="N31" s="44"/>
      <c r="O31" t="str">
        <f>IFERROR(VLOOKUP(G31,codigo_DEPARTAMENTO[#All],2,FALSE)," ")</f>
        <v xml:space="preserve"> </v>
      </c>
      <c r="Q31" s="37"/>
    </row>
    <row r="32" spans="1:18" ht="15.75" customHeight="1" thickTop="1" thickBot="1" x14ac:dyDescent="0.3">
      <c r="A32" s="55"/>
      <c r="B32" s="56"/>
      <c r="C32" s="58"/>
      <c r="D32" s="58"/>
      <c r="E32" s="84"/>
      <c r="F32" s="85"/>
      <c r="G32" s="41"/>
      <c r="H32" s="42"/>
      <c r="I32" s="42"/>
      <c r="J32" s="43"/>
      <c r="K32" s="33"/>
      <c r="L32" s="45"/>
      <c r="M32" s="45"/>
      <c r="N32" s="44"/>
      <c r="O32" t="str">
        <f>IFERROR(VLOOKUP(G32,codigo_DEPARTAMENTO[#All],2,FALSE)," ")</f>
        <v xml:space="preserve"> </v>
      </c>
      <c r="Q32" s="37"/>
    </row>
    <row r="33" spans="1:17" ht="15.75" customHeight="1" thickTop="1" thickBot="1" x14ac:dyDescent="0.3">
      <c r="A33" s="55"/>
      <c r="B33" s="56"/>
      <c r="C33" s="58"/>
      <c r="D33" s="58"/>
      <c r="E33" s="84"/>
      <c r="F33" s="85"/>
      <c r="G33" s="41"/>
      <c r="H33" s="42"/>
      <c r="I33" s="42"/>
      <c r="J33" s="43"/>
      <c r="K33" s="33"/>
      <c r="L33" s="45"/>
      <c r="M33" s="45"/>
      <c r="N33" s="44"/>
      <c r="O33" t="str">
        <f>IFERROR(VLOOKUP(G33,codigo_DEPARTAMENTO[#All],2,FALSE)," ")</f>
        <v xml:space="preserve"> </v>
      </c>
      <c r="Q33" s="37"/>
    </row>
    <row r="34" spans="1:17" ht="15.75" customHeight="1" thickTop="1" thickBot="1" x14ac:dyDescent="0.3">
      <c r="A34" s="55"/>
      <c r="B34" s="56"/>
      <c r="C34" s="58"/>
      <c r="D34" s="58"/>
      <c r="E34" s="84"/>
      <c r="F34" s="85"/>
      <c r="G34" s="41"/>
      <c r="H34" s="42"/>
      <c r="I34" s="42"/>
      <c r="J34" s="43"/>
      <c r="K34" s="33"/>
      <c r="L34" s="45"/>
      <c r="M34" s="45"/>
      <c r="N34" s="44"/>
      <c r="O34" t="str">
        <f>IFERROR(VLOOKUP(G34,codigo_DEPARTAMENTO[#All],2,FALSE)," ")</f>
        <v xml:space="preserve"> </v>
      </c>
    </row>
    <row r="35" spans="1:17" ht="15.75" customHeight="1" thickTop="1" thickBot="1" x14ac:dyDescent="0.3">
      <c r="A35" s="55"/>
      <c r="B35" s="56"/>
      <c r="C35" s="58"/>
      <c r="D35" s="58"/>
      <c r="E35" s="84"/>
      <c r="F35" s="85"/>
      <c r="G35" s="41"/>
      <c r="H35" s="42"/>
      <c r="I35" s="42"/>
      <c r="J35" s="43"/>
      <c r="K35" s="33"/>
      <c r="L35" s="45"/>
      <c r="M35" s="45"/>
      <c r="N35" s="44"/>
      <c r="O35" t="str">
        <f>IFERROR(VLOOKUP(G35,codigo_DEPARTAMENTO[#All],2,FALSE)," ")</f>
        <v xml:space="preserve"> </v>
      </c>
    </row>
    <row r="36" spans="1:17" ht="15.75" customHeight="1" thickTop="1" thickBot="1" x14ac:dyDescent="0.3">
      <c r="A36" s="55"/>
      <c r="B36" s="56"/>
      <c r="C36" s="58"/>
      <c r="D36" s="58"/>
      <c r="E36" s="84"/>
      <c r="F36" s="85"/>
      <c r="G36" s="41"/>
      <c r="H36" s="42"/>
      <c r="I36" s="42"/>
      <c r="J36" s="43"/>
      <c r="K36" s="33"/>
      <c r="L36" s="45"/>
      <c r="M36" s="45"/>
      <c r="N36" s="44"/>
      <c r="O36" t="str">
        <f>IFERROR(VLOOKUP(G36,codigo_DEPARTAMENTO[#All],2,FALSE)," ")</f>
        <v xml:space="preserve"> </v>
      </c>
    </row>
    <row r="37" spans="1:17" ht="15.75" customHeight="1" thickTop="1" thickBot="1" x14ac:dyDescent="0.3">
      <c r="A37" s="55"/>
      <c r="B37" s="56"/>
      <c r="C37" s="58"/>
      <c r="D37" s="58"/>
      <c r="E37" s="84"/>
      <c r="F37" s="85"/>
      <c r="G37" s="41"/>
      <c r="H37" s="42"/>
      <c r="I37" s="42"/>
      <c r="J37" s="43"/>
      <c r="K37" s="33"/>
      <c r="L37" s="45"/>
      <c r="M37" s="45"/>
      <c r="N37" s="44"/>
      <c r="O37" t="str">
        <f>IFERROR(VLOOKUP(G37,codigo_DEPARTAMENTO[#All],2,FALSE)," ")</f>
        <v xml:space="preserve"> </v>
      </c>
    </row>
    <row r="38" spans="1:17" ht="15.75" customHeight="1" thickTop="1" thickBot="1" x14ac:dyDescent="0.3">
      <c r="A38" s="55"/>
      <c r="B38" s="56"/>
      <c r="C38" s="58"/>
      <c r="D38" s="58"/>
      <c r="E38" s="84"/>
      <c r="F38" s="85"/>
      <c r="G38" s="41"/>
      <c r="H38" s="42"/>
      <c r="I38" s="42"/>
      <c r="J38" s="43"/>
      <c r="K38" s="33"/>
      <c r="L38" s="45"/>
      <c r="M38" s="45"/>
      <c r="N38" s="44"/>
      <c r="O38" t="str">
        <f>IFERROR(VLOOKUP(G38,codigo_DEPARTAMENTO[#All],2,FALSE)," ")</f>
        <v xml:space="preserve"> </v>
      </c>
    </row>
    <row r="39" spans="1:17" ht="15.75" customHeight="1" thickTop="1" thickBot="1" x14ac:dyDescent="0.3">
      <c r="A39" s="55"/>
      <c r="B39" s="56"/>
      <c r="C39" s="58"/>
      <c r="D39" s="58"/>
      <c r="E39" s="84"/>
      <c r="F39" s="85"/>
      <c r="G39" s="41"/>
      <c r="H39" s="42"/>
      <c r="I39" s="42"/>
      <c r="J39" s="43"/>
      <c r="K39" s="33"/>
      <c r="L39" s="45"/>
      <c r="M39" s="45"/>
      <c r="N39" s="44"/>
      <c r="O39" t="str">
        <f>IFERROR(VLOOKUP(G39,codigo_DEPARTAMENTO[#All],2,FALSE)," ")</f>
        <v xml:space="preserve"> </v>
      </c>
    </row>
    <row r="40" spans="1:17" ht="15.75" customHeight="1" thickTop="1" thickBot="1" x14ac:dyDescent="0.3">
      <c r="A40" s="55"/>
      <c r="B40" s="56"/>
      <c r="C40" s="58"/>
      <c r="D40" s="58"/>
      <c r="E40" s="84"/>
      <c r="F40" s="85"/>
      <c r="G40" s="41"/>
      <c r="H40" s="42"/>
      <c r="I40" s="42"/>
      <c r="J40" s="43"/>
      <c r="K40" s="33"/>
      <c r="L40" s="45"/>
      <c r="M40" s="45"/>
      <c r="N40" s="44"/>
      <c r="O40" t="str">
        <f>IFERROR(VLOOKUP(G40,codigo_DEPARTAMENTO[#All],2,FALSE)," ")</f>
        <v xml:space="preserve"> </v>
      </c>
    </row>
    <row r="41" spans="1:17" ht="15.75" customHeight="1" thickTop="1" thickBot="1" x14ac:dyDescent="0.3">
      <c r="A41" s="55"/>
      <c r="B41" s="56"/>
      <c r="C41" s="58"/>
      <c r="D41" s="58"/>
      <c r="E41" s="84"/>
      <c r="F41" s="85"/>
      <c r="G41" s="41"/>
      <c r="H41" s="42"/>
      <c r="I41" s="42"/>
      <c r="J41" s="43"/>
      <c r="K41" s="33"/>
      <c r="L41" s="45"/>
      <c r="M41" s="45"/>
      <c r="N41" s="44"/>
      <c r="O41" t="str">
        <f>IFERROR(VLOOKUP(G41,codigo_DEPARTAMENTO[#All],2,FALSE)," ")</f>
        <v xml:space="preserve"> </v>
      </c>
    </row>
    <row r="42" spans="1:17" ht="15.75" customHeight="1" thickTop="1" thickBot="1" x14ac:dyDescent="0.3">
      <c r="A42" s="55"/>
      <c r="B42" s="56"/>
      <c r="C42" s="58"/>
      <c r="D42" s="58"/>
      <c r="E42" s="84"/>
      <c r="F42" s="85"/>
      <c r="G42" s="41"/>
      <c r="H42" s="42"/>
      <c r="I42" s="42"/>
      <c r="J42" s="43"/>
      <c r="K42" s="33"/>
      <c r="L42" s="45"/>
      <c r="M42" s="45"/>
      <c r="N42" s="44"/>
      <c r="O42" t="str">
        <f>IFERROR(VLOOKUP(G42,codigo_DEPARTAMENTO[#All],2,FALSE)," ")</f>
        <v xml:space="preserve"> </v>
      </c>
    </row>
    <row r="43" spans="1:17" ht="15.75" customHeight="1" thickTop="1" thickBot="1" x14ac:dyDescent="0.3">
      <c r="A43" s="55"/>
      <c r="B43" s="56"/>
      <c r="C43" s="58"/>
      <c r="D43" s="58"/>
      <c r="E43" s="84"/>
      <c r="F43" s="85"/>
      <c r="G43" s="41"/>
      <c r="H43" s="42"/>
      <c r="I43" s="42"/>
      <c r="J43" s="43"/>
      <c r="K43" s="33"/>
      <c r="L43" s="45"/>
      <c r="M43" s="45"/>
      <c r="N43" s="44"/>
      <c r="O43" t="str">
        <f>IFERROR(VLOOKUP(G43,codigo_DEPARTAMENTO[#All],2,FALSE)," ")</f>
        <v xml:space="preserve"> </v>
      </c>
    </row>
    <row r="44" spans="1:17" ht="15.75" customHeight="1" thickTop="1" thickBot="1" x14ac:dyDescent="0.3">
      <c r="A44" s="55"/>
      <c r="B44" s="56"/>
      <c r="C44" s="58"/>
      <c r="D44" s="58"/>
      <c r="E44" s="84"/>
      <c r="F44" s="85"/>
      <c r="G44" s="41"/>
      <c r="H44" s="42"/>
      <c r="I44" s="42"/>
      <c r="J44" s="43"/>
      <c r="K44" s="33"/>
      <c r="L44" s="45"/>
      <c r="M44" s="45"/>
      <c r="N44" s="44"/>
      <c r="O44" t="str">
        <f>IFERROR(VLOOKUP(G44,codigo_DEPARTAMENTO[#All],2,FALSE)," ")</f>
        <v xml:space="preserve"> </v>
      </c>
    </row>
    <row r="45" spans="1:17" ht="16.5" thickTop="1" thickBot="1" x14ac:dyDescent="0.3">
      <c r="A45" s="55"/>
      <c r="B45" s="56"/>
      <c r="C45" s="58"/>
      <c r="D45" s="58"/>
      <c r="E45" s="84"/>
      <c r="F45" s="85"/>
      <c r="G45" s="41"/>
      <c r="H45" s="42"/>
      <c r="I45" s="42"/>
      <c r="J45" s="43"/>
      <c r="K45" s="33"/>
      <c r="L45" s="45"/>
      <c r="M45" s="45"/>
      <c r="N45" s="44"/>
      <c r="O45" t="str">
        <f>IFERROR(VLOOKUP(G45,codigo_DEPARTAMENTO[#All],2,FALSE)," ")</f>
        <v xml:space="preserve"> </v>
      </c>
    </row>
    <row r="46" spans="1:17" ht="16.5" thickTop="1" thickBot="1" x14ac:dyDescent="0.3">
      <c r="A46" s="55"/>
      <c r="B46" s="56"/>
      <c r="C46" s="58"/>
      <c r="D46" s="58"/>
      <c r="E46" s="84"/>
      <c r="F46" s="85"/>
      <c r="G46" s="41"/>
      <c r="H46" s="42"/>
      <c r="I46" s="42"/>
      <c r="J46" s="43"/>
      <c r="K46" s="33"/>
      <c r="L46" s="45"/>
      <c r="M46" s="45"/>
      <c r="N46" s="44"/>
      <c r="O46" t="str">
        <f>IFERROR(VLOOKUP(G46,codigo_DEPARTAMENTO[#All],2,FALSE)," ")</f>
        <v xml:space="preserve"> </v>
      </c>
    </row>
    <row r="47" spans="1:17" ht="15.75" thickTop="1" x14ac:dyDescent="0.25">
      <c r="E47" s="3"/>
    </row>
    <row r="89" spans="5:5" x14ac:dyDescent="0.25">
      <c r="E89" s="3"/>
    </row>
    <row r="131" spans="5:5" x14ac:dyDescent="0.25">
      <c r="E131" s="3"/>
    </row>
    <row r="173" spans="5:5" x14ac:dyDescent="0.25">
      <c r="E173" s="3"/>
    </row>
    <row r="215" spans="5:5" x14ac:dyDescent="0.25">
      <c r="E215" s="3"/>
    </row>
    <row r="257" spans="5:5" x14ac:dyDescent="0.25">
      <c r="E257" s="3"/>
    </row>
    <row r="299" spans="5:5" x14ac:dyDescent="0.25">
      <c r="E299" s="3"/>
    </row>
    <row r="341" spans="5:5" x14ac:dyDescent="0.25">
      <c r="E341" s="3"/>
    </row>
    <row r="383" spans="5:5" x14ac:dyDescent="0.25">
      <c r="E383" s="3"/>
    </row>
  </sheetData>
  <sheetProtection algorithmName="SHA-512" hashValue="xCGj1VYQD1BMGhFfxxZUGUEkvcpRnOVilheo2HG91VP+bF5bxZa8RTqouYjDG1bw7D9DUmogGtqS++jeAkSYjg==" saltValue="smNX8mcge9A/0dqG9BaN5Q==" spinCount="100000" sheet="1" objects="1" scenarios="1" selectLockedCells="1"/>
  <mergeCells count="44">
    <mergeCell ref="E43:F43"/>
    <mergeCell ref="E44:F44"/>
    <mergeCell ref="E45:F45"/>
    <mergeCell ref="E46:F46"/>
    <mergeCell ref="E38:F38"/>
    <mergeCell ref="E39:F39"/>
    <mergeCell ref="E40:F40"/>
    <mergeCell ref="E41:F41"/>
    <mergeCell ref="E42:F42"/>
    <mergeCell ref="E33:F33"/>
    <mergeCell ref="E34:F34"/>
    <mergeCell ref="E35:F35"/>
    <mergeCell ref="E36:F36"/>
    <mergeCell ref="E37:F37"/>
    <mergeCell ref="E28:F28"/>
    <mergeCell ref="E29:F29"/>
    <mergeCell ref="E30:F30"/>
    <mergeCell ref="E31:F31"/>
    <mergeCell ref="E32:F32"/>
    <mergeCell ref="E23:F23"/>
    <mergeCell ref="E24:F24"/>
    <mergeCell ref="E25:F25"/>
    <mergeCell ref="E26:F26"/>
    <mergeCell ref="E27:F27"/>
    <mergeCell ref="E18:F18"/>
    <mergeCell ref="E19:F19"/>
    <mergeCell ref="E20:F20"/>
    <mergeCell ref="E21:F21"/>
    <mergeCell ref="E22:F22"/>
    <mergeCell ref="G2:H2"/>
    <mergeCell ref="A5:N5"/>
    <mergeCell ref="A6:N7"/>
    <mergeCell ref="A10:C13"/>
    <mergeCell ref="E10:J11"/>
    <mergeCell ref="D2:F2"/>
    <mergeCell ref="E17:F17"/>
    <mergeCell ref="A15:B17"/>
    <mergeCell ref="C15:N15"/>
    <mergeCell ref="C16:F16"/>
    <mergeCell ref="G16:I16"/>
    <mergeCell ref="K16:K17"/>
    <mergeCell ref="L16:M17"/>
    <mergeCell ref="N16:N17"/>
    <mergeCell ref="H17:I17"/>
  </mergeCells>
  <dataValidations xWindow="426" yWindow="517" count="22">
    <dataValidation type="list" allowBlank="1" showInputMessage="1" showErrorMessage="1" prompt="Si desea contratar este adicional debe ingresar el dato de la lista desplegable, en caso contrario dejar en blanco" sqref="I13:J13" xr:uid="{8A383B1D-130B-4C6E-A1CA-F43C47E86811}">
      <formula1>"SI"</formula1>
    </dataValidation>
    <dataValidation type="list" allowBlank="1" showInputMessage="1" showErrorMessage="1" prompt="En caso de contratar daño directo debe seleccionar un dato de la lista desplegable, en caso contrario dejar en blanco" sqref="F13" xr:uid="{6E135AA7-A020-481E-B111-2B87756BB5C3}">
      <formula1>"FRANQUICIA 6%,DEDUCIBLE 20%"</formula1>
    </dataValidation>
    <dataValidation type="decimal" operator="greaterThan" allowBlank="1" showInputMessage="1" showErrorMessage="1" sqref="J22" xr:uid="{47222354-2240-460F-B9E9-8ACDB57BE594}">
      <formula1>0.5</formula1>
    </dataValidation>
    <dataValidation type="decimal" allowBlank="1" showInputMessage="1" showErrorMessage="1" sqref="J21" xr:uid="{37B31994-CB40-4611-9FC8-E1EBFDD8147F}">
      <formula1>0.5</formula1>
      <formula2>1001</formula2>
    </dataValidation>
    <dataValidation type="decimal" allowBlank="1" showInputMessage="1" showErrorMessage="1" sqref="J19:J20 J23:J46" xr:uid="{0059FF26-4B8D-45E9-8E2C-BAE0CCD881A4}">
      <formula1>0.5</formula1>
      <formula2>1000</formula2>
    </dataValidation>
    <dataValidation type="textLength" showInputMessage="1" showErrorMessage="1" prompt="Para cada chacra nueva ingresada las 4 columnas siguientes son de ingreso obligatorio." sqref="E19:F19" xr:uid="{68804B26-89D5-4901-9989-87A5D16E7098}">
      <formula1>1</formula1>
      <formula2>30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,3456)" sqref="I19 I30:I46" xr:uid="{9996D15A-D6D9-4326-AF34-5C65FD7A00EA}">
      <formula1>-58.4341</formula1>
      <formula2>-53.1734</formula2>
    </dataValidation>
    <dataValidation type="textLength" showInputMessage="1" showErrorMessage="1" sqref="E20:F46" xr:uid="{D2B9EE5D-AB72-48F6-B085-33F9E0B6E29F}">
      <formula1>1</formula1>
      <formula2>30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.3456)" sqref="I20:I29" xr:uid="{A6572E3E-ADA8-48C6-8E9E-53E791950241}">
      <formula1>-58.4341</formula1>
      <formula2>-53.1734</formula2>
    </dataValidation>
    <dataValidation type="whole" allowBlank="1" showInputMessage="1" showErrorMessage="1" sqref="K19:K46 N19:N46" xr:uid="{4AA8731C-E444-4F07-B064-C44E884BD50B}">
      <formula1>3500</formula1>
      <formula2>999999999</formula2>
    </dataValidation>
    <dataValidation type="decimal" allowBlank="1" showInputMessage="1" showErrorMessage="1" error="El rango de datos es entre -34,9873 y -30,0806" promptTitle="Dato obligatorio" prompt="Ingresar el valor de la latitud del punto central de la chacra en grados decimales. (Ej: -32,5468)" sqref="H20:H46" xr:uid="{FB1E3151-44C1-4D5B-8D16-CD661611C750}">
      <formula1>-34.9873</formula1>
      <formula2>-30.0806</formula2>
    </dataValidation>
    <dataValidation type="list" allowBlank="1" showInputMessage="1" showErrorMessage="1" prompt="Si desea contratar este adicional debe ingresar el dato de la lista desplegable, en caso contrario dejar en blanco" sqref="H13" xr:uid="{A8E82163-F80C-4E72-AE89-7D5AE3B52653}">
      <formula1>INDIRECT($H$12&amp;"_"&amp;$G$2)</formula1>
    </dataValidation>
    <dataValidation type="list" allowBlank="1" showInputMessage="1" showErrorMessage="1" sqref="A20:A46" xr:uid="{13F7A341-2510-47C7-9323-A7C0A0C0AFBD}">
      <formula1>"Modificación,Alta,Baja"</formula1>
    </dataValidation>
    <dataValidation type="list" allowBlank="1" showInputMessage="1" showErrorMessage="1" promptTitle="Dato obligatorio:" prompt="Debe elegir el dato de la lista desplegable" sqref="A19" xr:uid="{4187171A-D460-466A-85CF-169776AE64DA}">
      <formula1>"Modificación,Alta,Baja"</formula1>
    </dataValidation>
    <dataValidation type="list" allowBlank="1" showInputMessage="1" showErrorMessage="1" prompt="Si desea contratar este adicional debe ingresar el dato de la lista desplegable, en caso contrario dejar en blanco" sqref="G13" xr:uid="{35135053-0151-4FE3-A18B-826E33895D31}">
      <formula1>INDIRECT($G$12&amp;"_"&amp;$G$2)</formula1>
    </dataValidation>
    <dataValidation type="list" allowBlank="1" showInputMessage="1" showErrorMessage="1" prompt="Debe elegir el dato de la lista desplegable" sqref="L20:M46" xr:uid="{F54935C8-F012-4C3F-9D53-2C420D6CFA5A}">
      <formula1>"NO"</formula1>
    </dataValidation>
    <dataValidation allowBlank="1" showInputMessage="1" showErrorMessage="1" promptTitle="Dato Obligatorio:" prompt="Describa brevemente lo solicitado" sqref="B19" xr:uid="{8F8A8954-CB81-4FE7-AD7A-C6581F1F1385}"/>
    <dataValidation type="list" allowBlank="1" showInputMessage="1" showErrorMessage="1" prompt="Solo llenar si no corresponde la cobertura de inversión" sqref="L19" xr:uid="{FD922930-47B7-46A9-95FB-9C9747DE56C5}">
      <formula1>"NO"</formula1>
    </dataValidation>
    <dataValidation type="list" allowBlank="1" showInputMessage="1" showErrorMessage="1" prompt="Solo llenar si no corresponde la cobertura de Daño Directo" sqref="M19" xr:uid="{8D7880A3-33D5-4B24-A2EF-4B4C0C77081D}">
      <formula1>"NO"</formula1>
    </dataValidation>
    <dataValidation allowBlank="1" showInputMessage="1" showErrorMessage="1" promptTitle="Dato obligatorio" prompt="Número de Certificado que figura en la póliza emitida a modificar" sqref="C19" xr:uid="{0EC91532-034A-4E24-B889-ADE1E66D0430}"/>
    <dataValidation allowBlank="1" showInputMessage="1" showErrorMessage="1" promptTitle="Dato obligatorio:" prompt="Número de Bien que figura en la póliza emitida a modificar" sqref="D19" xr:uid="{CC5E57A9-06A0-40DE-995D-FB84D6D3F223}"/>
    <dataValidation type="decimal" allowBlank="1" showInputMessage="1" showErrorMessage="1" error="El rango de datos es entre -34,9873 y -30,0806" prompt="Ingresar el valor de la latitud del punto central de la chacra en grados decimales. (Ej: -32,5468)" sqref="H19" xr:uid="{C6D8FB50-4118-4A5C-81FF-BC03A242C698}">
      <formula1>-34.9873</formula1>
      <formula2>-30.0806</formula2>
    </dataValidation>
  </dataValidations>
  <pageMargins left="0.19685039370078741" right="0.19685039370078741" top="0.94488188976377963" bottom="0.35433070866141736" header="0.31496062992125984" footer="0.11811023622047245"/>
  <pageSetup paperSize="9" orientation="portrait" r:id="rId1"/>
  <headerFooter>
    <oddHeader>&amp;C&amp;G</oddHeader>
    <oddFooter xml:space="preserve">&amp;L&amp;"-,Negrita"ZAFRA 2025-2026&amp;C&amp;9&amp;A &amp;P de &amp;N&amp;R&amp;"-,Negrita"&amp;9Versión 1            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xWindow="426" yWindow="517" count="5">
        <x14:dataValidation type="list" allowBlank="1" showInputMessage="1" showErrorMessage="1" prompt="Debe elegir el dato de la lista desplegable" xr:uid="{D03BF4BD-A14D-4E9C-BC6E-4DFEDA39A662}">
          <x14:formula1>
            <xm:f>'C:\Users\MLPereira\Desktop\respaldo lorena\PROYECTOS\AGRONOMICA\[Planilla Anexa - INVAGR V5d.xlsm]Codigos'!#REF!</xm:f>
          </x14:formula1>
          <xm:sqref>G46</xm:sqref>
        </x14:dataValidation>
        <x14:dataValidation type="list" allowBlank="1" showInputMessage="1" showErrorMessage="1" prompt="Debe elegir el dato de la lista desplegable" xr:uid="{EF4C9075-E96F-458D-8C7C-E37BBBD3DFBF}">
          <x14:formula1>
            <xm:f>Codigos!$G$2:$G$20</xm:f>
          </x14:formula1>
          <xm:sqref>G19:G45</xm:sqref>
        </x14:dataValidation>
        <x14:dataValidation type="custom" allowBlank="1" showInputMessage="1" showErrorMessage="1" error="El valor de aforo que se está intentando ingresar excede los parámetros permitidos" xr:uid="{B5A0D70D-ADE1-4022-9667-44DB6D426913}">
          <x14:formula1>
            <xm:f>AND(E13&gt;(E8-F8)*G8/1000, E13&lt;Valores!O3+1)</xm:f>
          </x14:formula1>
          <xm:sqref>E13</xm:sqref>
        </x14:dataValidation>
        <x14:dataValidation type="whole" allowBlank="1" showInputMessage="1" showErrorMessage="1" error="El valor ingresado para la Garantia (Kg/ha)de TRIGO se encuentra fuera de los parámetros permitidos" xr:uid="{03CA5D1C-63D3-4EE4-8712-50219A81D89D}">
          <x14:formula1>
            <xm:f>Valores!D2</xm:f>
          </x14:formula1>
          <x14:formula2>
            <xm:f>Valores!E2</xm:f>
          </x14:formula2>
          <xm:sqref>E8</xm:sqref>
        </x14:dataValidation>
        <x14:dataValidation type="whole" allowBlank="1" showInputMessage="1" showErrorMessage="1" error="El valor ingresado para Inicio de Cobertura por Chacra (Kg/ha)de SOJA se encuentra fuera de los parámetros permitidos" xr:uid="{EC59F6A3-3714-4986-961A-90FED10497DE}">
          <x14:formula1>
            <xm:f>Valores!B2</xm:f>
          </x14:formula1>
          <x14:formula2>
            <xm:f>Valores!C2</xm:f>
          </x14:formula2>
          <xm:sqref>F8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4"/>
  <dimension ref="A1:T383"/>
  <sheetViews>
    <sheetView showGridLines="0" topLeftCell="A2" workbookViewId="0">
      <selection activeCell="A19" sqref="A19"/>
    </sheetView>
  </sheetViews>
  <sheetFormatPr baseColWidth="10" defaultColWidth="11.42578125" defaultRowHeight="15" x14ac:dyDescent="0.25"/>
  <cols>
    <col min="1" max="1" width="9.7109375" customWidth="1"/>
    <col min="2" max="2" width="19.28515625" customWidth="1"/>
    <col min="3" max="3" width="5.28515625" customWidth="1"/>
    <col min="4" max="4" width="5" customWidth="1"/>
    <col min="5" max="5" width="9.42578125" customWidth="1"/>
    <col min="6" max="7" width="13.28515625" customWidth="1"/>
    <col min="8" max="9" width="8.28515625" customWidth="1"/>
    <col min="10" max="10" width="8.5703125" customWidth="1"/>
    <col min="11" max="11" width="9.5703125" customWidth="1"/>
    <col min="12" max="12" width="8.85546875" customWidth="1"/>
    <col min="13" max="13" width="9.5703125" customWidth="1"/>
    <col min="14" max="14" width="14.7109375" customWidth="1"/>
    <col min="15" max="15" width="12.140625" hidden="1" customWidth="1"/>
    <col min="16" max="16" width="11.42578125" hidden="1" customWidth="1"/>
    <col min="17" max="17" width="8.7109375" hidden="1" customWidth="1"/>
    <col min="18" max="18" width="12" hidden="1" customWidth="1"/>
    <col min="19" max="19" width="12.85546875" hidden="1" customWidth="1"/>
    <col min="20" max="20" width="13.42578125" hidden="1" customWidth="1"/>
  </cols>
  <sheetData>
    <row r="1" spans="1:20" ht="5.25" customHeight="1" thickBot="1" x14ac:dyDescent="0.3">
      <c r="O1" s="48" t="s">
        <v>16</v>
      </c>
    </row>
    <row r="2" spans="1:20" ht="16.5" thickTop="1" thickBot="1" x14ac:dyDescent="0.3">
      <c r="D2" s="81" t="s">
        <v>17</v>
      </c>
      <c r="E2" s="81"/>
      <c r="F2" s="99"/>
      <c r="G2" s="88" t="s">
        <v>60</v>
      </c>
      <c r="H2" s="89"/>
      <c r="O2" s="48">
        <f>IFERROR(VLOOKUP(G2,codigo_CULTIVOS[],2,FALSE)," ")</f>
        <v>10</v>
      </c>
      <c r="Q2" s="37"/>
    </row>
    <row r="3" spans="1:20" ht="16.5" thickTop="1" thickBot="1" x14ac:dyDescent="0.3">
      <c r="Q3" s="37"/>
    </row>
    <row r="4" spans="1:20" ht="16.5" thickTop="1" thickBot="1" x14ac:dyDescent="0.3">
      <c r="A4" s="70" t="s">
        <v>18</v>
      </c>
      <c r="B4" s="60"/>
      <c r="Q4" s="37"/>
    </row>
    <row r="5" spans="1:20" ht="30.75" customHeight="1" thickTop="1" x14ac:dyDescent="0.25">
      <c r="A5" s="100" t="s">
        <v>19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Q5" s="37"/>
    </row>
    <row r="6" spans="1:20" x14ac:dyDescent="0.25">
      <c r="A6" s="73" t="s">
        <v>20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Q6" s="37"/>
    </row>
    <row r="7" spans="1:20" ht="15.75" thickBot="1" x14ac:dyDescent="0.3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Q7" s="37"/>
    </row>
    <row r="8" spans="1:20" ht="7.5" customHeight="1" thickTop="1" thickBot="1" x14ac:dyDescent="0.3">
      <c r="E8" s="61"/>
      <c r="F8" s="61"/>
      <c r="G8" s="62"/>
      <c r="O8" s="63"/>
      <c r="Q8" s="37"/>
    </row>
    <row r="9" spans="1:20" ht="6" customHeight="1" thickTop="1" x14ac:dyDescent="0.25"/>
    <row r="10" spans="1:20" ht="15.75" customHeight="1" x14ac:dyDescent="0.25">
      <c r="A10" s="109" t="str">
        <f>"Solo debe llenarse la parte de Daños Directos si dicho cambio es para todos los bienes del cultivo "&amp;G2&amp;", no se deben cargar nuevamente las chacras"</f>
        <v>Solo debe llenarse la parte de Daños Directos si dicho cambio es para todos los bienes del cultivo MAIZ, no se deben cargar nuevamente las chacras</v>
      </c>
      <c r="B10" s="109"/>
      <c r="C10" s="109"/>
      <c r="D10" s="59"/>
      <c r="E10" s="90" t="s">
        <v>21</v>
      </c>
      <c r="F10" s="91"/>
      <c r="G10" s="91"/>
      <c r="H10" s="91"/>
      <c r="I10" s="91"/>
      <c r="J10" s="91"/>
      <c r="O10" s="48" t="s">
        <v>22</v>
      </c>
      <c r="Q10" s="37"/>
    </row>
    <row r="11" spans="1:20" ht="15.75" thickBot="1" x14ac:dyDescent="0.3">
      <c r="A11" s="109"/>
      <c r="B11" s="109"/>
      <c r="C11" s="109"/>
      <c r="D11" s="59"/>
      <c r="E11" s="92"/>
      <c r="F11" s="93"/>
      <c r="G11" s="93"/>
      <c r="H11" s="93"/>
      <c r="I11" s="93"/>
      <c r="J11" s="93"/>
      <c r="O11" s="48" t="str">
        <f>IFERROR(VLOOKUP(F13,DDIRECTOS[#Data],2,FALSE),"N")</f>
        <v>N</v>
      </c>
      <c r="Q11" s="37"/>
    </row>
    <row r="12" spans="1:20" ht="25.5" customHeight="1" thickTop="1" thickBot="1" x14ac:dyDescent="0.3">
      <c r="A12" s="109"/>
      <c r="B12" s="109"/>
      <c r="C12" s="109"/>
      <c r="D12" s="59"/>
      <c r="E12" s="34" t="s">
        <v>23</v>
      </c>
      <c r="F12" s="32" t="s">
        <v>24</v>
      </c>
      <c r="G12" s="31" t="s">
        <v>25</v>
      </c>
      <c r="H12" s="32" t="s">
        <v>26</v>
      </c>
      <c r="I12" s="31" t="s">
        <v>27</v>
      </c>
      <c r="J12" s="32" t="s">
        <v>28</v>
      </c>
      <c r="O12" s="48" t="s">
        <v>29</v>
      </c>
      <c r="P12" s="48" t="s">
        <v>30</v>
      </c>
      <c r="Q12" s="48" t="s">
        <v>31</v>
      </c>
      <c r="R12" s="48" t="s">
        <v>32</v>
      </c>
      <c r="S12" s="48" t="s">
        <v>28</v>
      </c>
      <c r="T12" s="68" t="s">
        <v>33</v>
      </c>
    </row>
    <row r="13" spans="1:20" ht="16.5" thickTop="1" thickBot="1" x14ac:dyDescent="0.3">
      <c r="A13" s="109"/>
      <c r="B13" s="109"/>
      <c r="C13" s="109"/>
      <c r="E13" s="33"/>
      <c r="F13" s="35"/>
      <c r="G13" s="69"/>
      <c r="H13" s="33"/>
      <c r="I13" s="33"/>
      <c r="J13" s="33"/>
      <c r="O13" s="48" t="str">
        <f>IFERROR(VLOOKUP(F13,codigo_DEDUCIBLE[#Data],2,FALSE),"N")</f>
        <v>N</v>
      </c>
      <c r="P13" s="48" t="str">
        <f>IFERROR(VLOOKUP(H13,codigo­_VIENTO[#All],2,FALSE),"N")</f>
        <v>N</v>
      </c>
      <c r="Q13" s="48" t="str">
        <f>IF(G13="SI","S","N")</f>
        <v>N</v>
      </c>
      <c r="R13" s="48" t="str">
        <f>IF(I13="SI","S","N")</f>
        <v>N</v>
      </c>
      <c r="S13" s="48" t="str">
        <f>IF(J13="SI","S","N")</f>
        <v>N</v>
      </c>
      <c r="T13" s="48" t="str">
        <f>IFERROR(VLOOKUP(G13,Codigo_Resiembra[#All],2,FALSE)," ")</f>
        <v xml:space="preserve"> </v>
      </c>
    </row>
    <row r="14" spans="1:20" ht="16.5" thickTop="1" thickBot="1" x14ac:dyDescent="0.3"/>
    <row r="15" spans="1:20" ht="16.5" customHeight="1" thickTop="1" thickBot="1" x14ac:dyDescent="0.3">
      <c r="A15" s="101" t="s">
        <v>34</v>
      </c>
      <c r="B15" s="102"/>
      <c r="C15" s="94" t="s">
        <v>35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Q15" s="37"/>
    </row>
    <row r="16" spans="1:20" ht="16.5" customHeight="1" thickTop="1" thickBot="1" x14ac:dyDescent="0.3">
      <c r="A16" s="90"/>
      <c r="B16" s="91"/>
      <c r="C16" s="103" t="s">
        <v>36</v>
      </c>
      <c r="D16" s="110"/>
      <c r="E16" s="110"/>
      <c r="F16" s="104"/>
      <c r="G16" s="94" t="s">
        <v>37</v>
      </c>
      <c r="H16" s="95"/>
      <c r="I16" s="96"/>
      <c r="J16" s="38" t="s">
        <v>38</v>
      </c>
      <c r="K16" s="97" t="s">
        <v>39</v>
      </c>
      <c r="L16" s="101" t="s">
        <v>40</v>
      </c>
      <c r="M16" s="107"/>
      <c r="N16" s="97"/>
    </row>
    <row r="17" spans="1:18" ht="16.5" customHeight="1" thickTop="1" thickBot="1" x14ac:dyDescent="0.3">
      <c r="A17" s="92"/>
      <c r="B17" s="93"/>
      <c r="C17" s="40"/>
      <c r="D17" s="40"/>
      <c r="E17" s="103"/>
      <c r="F17" s="104"/>
      <c r="G17" s="39"/>
      <c r="H17" s="105" t="s">
        <v>41</v>
      </c>
      <c r="I17" s="106"/>
      <c r="J17" s="40" t="s">
        <v>42</v>
      </c>
      <c r="K17" s="98"/>
      <c r="L17" s="92"/>
      <c r="M17" s="108"/>
      <c r="N17" s="98"/>
      <c r="Q17" s="37"/>
    </row>
    <row r="18" spans="1:18" ht="25.5" customHeight="1" thickTop="1" thickBot="1" x14ac:dyDescent="0.3">
      <c r="A18" s="36" t="s">
        <v>43</v>
      </c>
      <c r="B18" s="36" t="s">
        <v>44</v>
      </c>
      <c r="C18" s="34" t="s">
        <v>45</v>
      </c>
      <c r="D18" s="34" t="s">
        <v>46</v>
      </c>
      <c r="E18" s="86" t="s">
        <v>47</v>
      </c>
      <c r="F18" s="87"/>
      <c r="G18" s="36" t="s">
        <v>48</v>
      </c>
      <c r="H18" s="36" t="s">
        <v>49</v>
      </c>
      <c r="I18" s="36" t="s">
        <v>50</v>
      </c>
      <c r="J18" s="34" t="s">
        <v>51</v>
      </c>
      <c r="K18" s="34" t="s">
        <v>52</v>
      </c>
      <c r="L18" s="34" t="s">
        <v>53</v>
      </c>
      <c r="M18" s="34" t="s">
        <v>22</v>
      </c>
      <c r="N18" s="31" t="s">
        <v>54</v>
      </c>
      <c r="O18" s="46" t="s">
        <v>55</v>
      </c>
      <c r="Q18" s="37"/>
      <c r="R18" s="46"/>
    </row>
    <row r="19" spans="1:18" ht="15.75" customHeight="1" thickTop="1" thickBot="1" x14ac:dyDescent="0.3">
      <c r="A19" s="55"/>
      <c r="B19" s="56"/>
      <c r="C19" s="58"/>
      <c r="D19" s="58"/>
      <c r="E19" s="84"/>
      <c r="F19" s="85"/>
      <c r="G19" s="41"/>
      <c r="H19" s="42"/>
      <c r="I19" s="42"/>
      <c r="J19" s="43"/>
      <c r="K19" s="45"/>
      <c r="L19" s="45"/>
      <c r="M19" s="45"/>
      <c r="N19" s="44"/>
      <c r="O19" t="str">
        <f>IFERROR(VLOOKUP(G19,codigo_DEPARTAMENTO[#All],2,FALSE)," ")</f>
        <v xml:space="preserve"> </v>
      </c>
    </row>
    <row r="20" spans="1:18" ht="15.75" customHeight="1" thickTop="1" thickBot="1" x14ac:dyDescent="0.3">
      <c r="A20" s="55"/>
      <c r="B20" s="56"/>
      <c r="C20" s="58"/>
      <c r="D20" s="58"/>
      <c r="E20" s="84"/>
      <c r="F20" s="85"/>
      <c r="G20" s="41"/>
      <c r="H20" s="42"/>
      <c r="I20" s="42"/>
      <c r="J20" s="43"/>
      <c r="K20" s="33"/>
      <c r="L20" s="45"/>
      <c r="M20" s="45"/>
      <c r="N20" s="44"/>
      <c r="O20" t="str">
        <f>IFERROR(VLOOKUP(G20,codigo_DEPARTAMENTO[#All],2,FALSE)," ")</f>
        <v xml:space="preserve"> </v>
      </c>
      <c r="Q20" s="37"/>
    </row>
    <row r="21" spans="1:18" ht="15.75" customHeight="1" thickTop="1" thickBot="1" x14ac:dyDescent="0.3">
      <c r="A21" s="55"/>
      <c r="B21" s="56"/>
      <c r="C21" s="58"/>
      <c r="D21" s="58"/>
      <c r="E21" s="84"/>
      <c r="F21" s="85"/>
      <c r="G21" s="41"/>
      <c r="H21" s="42"/>
      <c r="I21" s="42"/>
      <c r="J21" s="43"/>
      <c r="K21" s="33"/>
      <c r="L21" s="45"/>
      <c r="M21" s="45"/>
      <c r="N21" s="44"/>
      <c r="O21" t="str">
        <f>IFERROR(VLOOKUP(G21,codigo_DEPARTAMENTO[#All],2,FALSE)," ")</f>
        <v xml:space="preserve"> </v>
      </c>
      <c r="Q21" s="37"/>
    </row>
    <row r="22" spans="1:18" ht="15.75" customHeight="1" thickTop="1" thickBot="1" x14ac:dyDescent="0.3">
      <c r="A22" s="55"/>
      <c r="B22" s="56"/>
      <c r="C22" s="58"/>
      <c r="D22" s="58"/>
      <c r="E22" s="84"/>
      <c r="F22" s="85"/>
      <c r="G22" s="41"/>
      <c r="H22" s="42"/>
      <c r="I22" s="42"/>
      <c r="J22" s="43"/>
      <c r="K22" s="33"/>
      <c r="L22" s="45"/>
      <c r="M22" s="45"/>
      <c r="N22" s="44"/>
      <c r="O22" t="str">
        <f>IFERROR(VLOOKUP(G22,codigo_DEPARTAMENTO[#All],2,FALSE)," ")</f>
        <v xml:space="preserve"> </v>
      </c>
    </row>
    <row r="23" spans="1:18" ht="15.75" customHeight="1" thickTop="1" thickBot="1" x14ac:dyDescent="0.3">
      <c r="A23" s="55"/>
      <c r="B23" s="56"/>
      <c r="C23" s="58"/>
      <c r="D23" s="58"/>
      <c r="E23" s="84"/>
      <c r="F23" s="85"/>
      <c r="G23" s="41"/>
      <c r="H23" s="42"/>
      <c r="I23" s="42"/>
      <c r="J23" s="43"/>
      <c r="K23" s="33"/>
      <c r="L23" s="45"/>
      <c r="M23" s="45"/>
      <c r="N23" s="44"/>
      <c r="O23" t="str">
        <f>IFERROR(VLOOKUP(G23,codigo_DEPARTAMENTO[#All],2,FALSE)," ")</f>
        <v xml:space="preserve"> </v>
      </c>
      <c r="Q23" s="37"/>
    </row>
    <row r="24" spans="1:18" ht="15.75" customHeight="1" thickTop="1" thickBot="1" x14ac:dyDescent="0.3">
      <c r="A24" s="55"/>
      <c r="B24" s="56"/>
      <c r="C24" s="58"/>
      <c r="D24" s="58"/>
      <c r="E24" s="84"/>
      <c r="F24" s="85"/>
      <c r="G24" s="41"/>
      <c r="H24" s="42"/>
      <c r="I24" s="42"/>
      <c r="J24" s="43"/>
      <c r="K24" s="33"/>
      <c r="L24" s="45"/>
      <c r="M24" s="45"/>
      <c r="N24" s="44"/>
      <c r="O24" t="str">
        <f>IFERROR(VLOOKUP(G24,codigo_DEPARTAMENTO[#All],2,FALSE)," ")</f>
        <v xml:space="preserve"> </v>
      </c>
      <c r="Q24" s="37"/>
    </row>
    <row r="25" spans="1:18" ht="15.75" customHeight="1" thickTop="1" thickBot="1" x14ac:dyDescent="0.3">
      <c r="A25" s="55"/>
      <c r="B25" s="56"/>
      <c r="C25" s="58"/>
      <c r="D25" s="58"/>
      <c r="E25" s="84"/>
      <c r="F25" s="85"/>
      <c r="G25" s="41"/>
      <c r="H25" s="42"/>
      <c r="I25" s="42"/>
      <c r="J25" s="43"/>
      <c r="K25" s="33"/>
      <c r="L25" s="45"/>
      <c r="M25" s="45"/>
      <c r="N25" s="44"/>
      <c r="O25" t="str">
        <f>IFERROR(VLOOKUP(G25,codigo_DEPARTAMENTO[#All],2,FALSE)," ")</f>
        <v xml:space="preserve"> </v>
      </c>
    </row>
    <row r="26" spans="1:18" ht="15.75" customHeight="1" thickTop="1" thickBot="1" x14ac:dyDescent="0.3">
      <c r="A26" s="55"/>
      <c r="B26" s="56"/>
      <c r="C26" s="58"/>
      <c r="D26" s="58"/>
      <c r="E26" s="84"/>
      <c r="F26" s="85"/>
      <c r="G26" s="41"/>
      <c r="H26" s="42"/>
      <c r="I26" s="42"/>
      <c r="J26" s="43"/>
      <c r="K26" s="33"/>
      <c r="L26" s="45"/>
      <c r="M26" s="45"/>
      <c r="N26" s="44"/>
      <c r="O26" t="str">
        <f>IFERROR(VLOOKUP(G26,codigo_DEPARTAMENTO[#All],2,FALSE)," ")</f>
        <v xml:space="preserve"> </v>
      </c>
      <c r="Q26" s="37"/>
    </row>
    <row r="27" spans="1:18" ht="15.75" customHeight="1" thickTop="1" thickBot="1" x14ac:dyDescent="0.3">
      <c r="A27" s="55"/>
      <c r="B27" s="56"/>
      <c r="C27" s="58"/>
      <c r="D27" s="58"/>
      <c r="E27" s="84"/>
      <c r="F27" s="85"/>
      <c r="G27" s="41"/>
      <c r="H27" s="42"/>
      <c r="I27" s="42"/>
      <c r="J27" s="43"/>
      <c r="K27" s="33"/>
      <c r="L27" s="45"/>
      <c r="M27" s="45"/>
      <c r="N27" s="44"/>
      <c r="O27" t="str">
        <f>IFERROR(VLOOKUP(G27,codigo_DEPARTAMENTO[#All],2,FALSE)," ")</f>
        <v xml:space="preserve"> </v>
      </c>
      <c r="Q27" s="37"/>
    </row>
    <row r="28" spans="1:18" ht="15.75" customHeight="1" thickTop="1" thickBot="1" x14ac:dyDescent="0.3">
      <c r="A28" s="55"/>
      <c r="B28" s="56"/>
      <c r="C28" s="58"/>
      <c r="D28" s="58"/>
      <c r="E28" s="84"/>
      <c r="F28" s="85"/>
      <c r="G28" s="41"/>
      <c r="H28" s="42"/>
      <c r="I28" s="42"/>
      <c r="J28" s="43"/>
      <c r="K28" s="33"/>
      <c r="L28" s="45"/>
      <c r="M28" s="45"/>
      <c r="N28" s="44"/>
      <c r="O28" t="str">
        <f>IFERROR(VLOOKUP(G28,codigo_DEPARTAMENTO[#All],2,FALSE)," ")</f>
        <v xml:space="preserve"> </v>
      </c>
    </row>
    <row r="29" spans="1:18" ht="15.75" customHeight="1" thickTop="1" thickBot="1" x14ac:dyDescent="0.3">
      <c r="A29" s="55"/>
      <c r="B29" s="56"/>
      <c r="C29" s="58"/>
      <c r="D29" s="58"/>
      <c r="E29" s="84"/>
      <c r="F29" s="85"/>
      <c r="G29" s="41"/>
      <c r="H29" s="42"/>
      <c r="I29" s="42"/>
      <c r="J29" s="43"/>
      <c r="K29" s="33"/>
      <c r="L29" s="45"/>
      <c r="M29" s="45"/>
      <c r="N29" s="44"/>
      <c r="O29" t="str">
        <f>IFERROR(VLOOKUP(G29,codigo_DEPARTAMENTO[#All],2,FALSE)," ")</f>
        <v xml:space="preserve"> </v>
      </c>
      <c r="Q29" s="37"/>
    </row>
    <row r="30" spans="1:18" ht="15.75" customHeight="1" thickTop="1" thickBot="1" x14ac:dyDescent="0.3">
      <c r="A30" s="55"/>
      <c r="B30" s="56"/>
      <c r="C30" s="58"/>
      <c r="D30" s="58"/>
      <c r="E30" s="84"/>
      <c r="F30" s="85"/>
      <c r="G30" s="41"/>
      <c r="H30" s="42"/>
      <c r="I30" s="42"/>
      <c r="J30" s="43"/>
      <c r="K30" s="33"/>
      <c r="L30" s="45"/>
      <c r="M30" s="45"/>
      <c r="N30" s="44"/>
      <c r="O30" t="str">
        <f>IFERROR(VLOOKUP(G30,codigo_DEPARTAMENTO[#All],2,FALSE)," ")</f>
        <v xml:space="preserve"> </v>
      </c>
      <c r="Q30" s="37"/>
    </row>
    <row r="31" spans="1:18" ht="15.75" customHeight="1" thickTop="1" thickBot="1" x14ac:dyDescent="0.3">
      <c r="A31" s="55"/>
      <c r="B31" s="56"/>
      <c r="C31" s="58"/>
      <c r="D31" s="58"/>
      <c r="E31" s="84"/>
      <c r="F31" s="85"/>
      <c r="G31" s="41"/>
      <c r="H31" s="42"/>
      <c r="I31" s="42"/>
      <c r="J31" s="43"/>
      <c r="K31" s="33"/>
      <c r="L31" s="45"/>
      <c r="M31" s="45"/>
      <c r="N31" s="44"/>
      <c r="O31" t="str">
        <f>IFERROR(VLOOKUP(G31,codigo_DEPARTAMENTO[#All],2,FALSE)," ")</f>
        <v xml:space="preserve"> </v>
      </c>
      <c r="Q31" s="37"/>
    </row>
    <row r="32" spans="1:18" ht="15.75" customHeight="1" thickTop="1" thickBot="1" x14ac:dyDescent="0.3">
      <c r="A32" s="55"/>
      <c r="B32" s="56"/>
      <c r="C32" s="58"/>
      <c r="D32" s="58"/>
      <c r="E32" s="84"/>
      <c r="F32" s="85"/>
      <c r="G32" s="41"/>
      <c r="H32" s="42"/>
      <c r="I32" s="42"/>
      <c r="J32" s="43"/>
      <c r="K32" s="33"/>
      <c r="L32" s="45"/>
      <c r="M32" s="45"/>
      <c r="N32" s="44"/>
      <c r="O32" t="str">
        <f>IFERROR(VLOOKUP(G32,codigo_DEPARTAMENTO[#All],2,FALSE)," ")</f>
        <v xml:space="preserve"> </v>
      </c>
      <c r="Q32" s="37"/>
    </row>
    <row r="33" spans="1:17" ht="15.75" customHeight="1" thickTop="1" thickBot="1" x14ac:dyDescent="0.3">
      <c r="A33" s="55"/>
      <c r="B33" s="56"/>
      <c r="C33" s="58"/>
      <c r="D33" s="58"/>
      <c r="E33" s="84"/>
      <c r="F33" s="85"/>
      <c r="G33" s="41"/>
      <c r="H33" s="42"/>
      <c r="I33" s="42"/>
      <c r="J33" s="43"/>
      <c r="K33" s="33"/>
      <c r="L33" s="45"/>
      <c r="M33" s="45"/>
      <c r="N33" s="44"/>
      <c r="O33" t="str">
        <f>IFERROR(VLOOKUP(G33,codigo_DEPARTAMENTO[#All],2,FALSE)," ")</f>
        <v xml:space="preserve"> </v>
      </c>
      <c r="Q33" s="37"/>
    </row>
    <row r="34" spans="1:17" ht="15.75" customHeight="1" thickTop="1" thickBot="1" x14ac:dyDescent="0.3">
      <c r="A34" s="55"/>
      <c r="B34" s="56"/>
      <c r="C34" s="58"/>
      <c r="D34" s="58"/>
      <c r="E34" s="84"/>
      <c r="F34" s="85"/>
      <c r="G34" s="41"/>
      <c r="H34" s="42"/>
      <c r="I34" s="42"/>
      <c r="J34" s="43"/>
      <c r="K34" s="33"/>
      <c r="L34" s="45"/>
      <c r="M34" s="45"/>
      <c r="N34" s="44"/>
      <c r="O34" t="str">
        <f>IFERROR(VLOOKUP(G34,codigo_DEPARTAMENTO[#All],2,FALSE)," ")</f>
        <v xml:space="preserve"> </v>
      </c>
    </row>
    <row r="35" spans="1:17" ht="15.75" customHeight="1" thickTop="1" thickBot="1" x14ac:dyDescent="0.3">
      <c r="A35" s="55"/>
      <c r="B35" s="56"/>
      <c r="C35" s="58"/>
      <c r="D35" s="58"/>
      <c r="E35" s="84"/>
      <c r="F35" s="85"/>
      <c r="G35" s="41"/>
      <c r="H35" s="42"/>
      <c r="I35" s="42"/>
      <c r="J35" s="43"/>
      <c r="K35" s="33"/>
      <c r="L35" s="45"/>
      <c r="M35" s="45"/>
      <c r="N35" s="44"/>
      <c r="O35" t="str">
        <f>IFERROR(VLOOKUP(G35,codigo_DEPARTAMENTO[#All],2,FALSE)," ")</f>
        <v xml:space="preserve"> </v>
      </c>
    </row>
    <row r="36" spans="1:17" ht="15.75" customHeight="1" thickTop="1" thickBot="1" x14ac:dyDescent="0.3">
      <c r="A36" s="55"/>
      <c r="B36" s="56"/>
      <c r="C36" s="58"/>
      <c r="D36" s="58"/>
      <c r="E36" s="84"/>
      <c r="F36" s="85"/>
      <c r="G36" s="41"/>
      <c r="H36" s="42"/>
      <c r="I36" s="42"/>
      <c r="J36" s="43"/>
      <c r="K36" s="33"/>
      <c r="L36" s="45"/>
      <c r="M36" s="45"/>
      <c r="N36" s="44"/>
      <c r="O36" t="str">
        <f>IFERROR(VLOOKUP(G36,codigo_DEPARTAMENTO[#All],2,FALSE)," ")</f>
        <v xml:space="preserve"> </v>
      </c>
    </row>
    <row r="37" spans="1:17" ht="15.75" customHeight="1" thickTop="1" thickBot="1" x14ac:dyDescent="0.3">
      <c r="A37" s="55"/>
      <c r="B37" s="56"/>
      <c r="C37" s="58"/>
      <c r="D37" s="58"/>
      <c r="E37" s="84"/>
      <c r="F37" s="85"/>
      <c r="G37" s="41"/>
      <c r="H37" s="42"/>
      <c r="I37" s="42"/>
      <c r="J37" s="43"/>
      <c r="K37" s="33"/>
      <c r="L37" s="45"/>
      <c r="M37" s="45"/>
      <c r="N37" s="44"/>
      <c r="O37" t="str">
        <f>IFERROR(VLOOKUP(G37,codigo_DEPARTAMENTO[#All],2,FALSE)," ")</f>
        <v xml:space="preserve"> </v>
      </c>
    </row>
    <row r="38" spans="1:17" ht="15.75" customHeight="1" thickTop="1" thickBot="1" x14ac:dyDescent="0.3">
      <c r="A38" s="55"/>
      <c r="B38" s="56"/>
      <c r="C38" s="58"/>
      <c r="D38" s="58"/>
      <c r="E38" s="84"/>
      <c r="F38" s="85"/>
      <c r="G38" s="41"/>
      <c r="H38" s="42"/>
      <c r="I38" s="42"/>
      <c r="J38" s="43"/>
      <c r="K38" s="33"/>
      <c r="L38" s="45"/>
      <c r="M38" s="45"/>
      <c r="N38" s="44"/>
      <c r="O38" t="str">
        <f>IFERROR(VLOOKUP(G38,codigo_DEPARTAMENTO[#All],2,FALSE)," ")</f>
        <v xml:space="preserve"> </v>
      </c>
    </row>
    <row r="39" spans="1:17" ht="15.75" customHeight="1" thickTop="1" thickBot="1" x14ac:dyDescent="0.3">
      <c r="A39" s="55"/>
      <c r="B39" s="56"/>
      <c r="C39" s="58"/>
      <c r="D39" s="58"/>
      <c r="E39" s="84"/>
      <c r="F39" s="85"/>
      <c r="G39" s="41"/>
      <c r="H39" s="42"/>
      <c r="I39" s="42"/>
      <c r="J39" s="43"/>
      <c r="K39" s="33"/>
      <c r="L39" s="45"/>
      <c r="M39" s="45"/>
      <c r="N39" s="44"/>
      <c r="O39" t="str">
        <f>IFERROR(VLOOKUP(G39,codigo_DEPARTAMENTO[#All],2,FALSE)," ")</f>
        <v xml:space="preserve"> </v>
      </c>
    </row>
    <row r="40" spans="1:17" ht="15.75" customHeight="1" thickTop="1" thickBot="1" x14ac:dyDescent="0.3">
      <c r="A40" s="55"/>
      <c r="B40" s="56"/>
      <c r="C40" s="58"/>
      <c r="D40" s="58"/>
      <c r="E40" s="84"/>
      <c r="F40" s="85"/>
      <c r="G40" s="41"/>
      <c r="H40" s="42"/>
      <c r="I40" s="42"/>
      <c r="J40" s="43"/>
      <c r="K40" s="33"/>
      <c r="L40" s="45"/>
      <c r="M40" s="45"/>
      <c r="N40" s="44"/>
      <c r="O40" t="str">
        <f>IFERROR(VLOOKUP(G40,codigo_DEPARTAMENTO[#All],2,FALSE)," ")</f>
        <v xml:space="preserve"> </v>
      </c>
    </row>
    <row r="41" spans="1:17" ht="15.75" customHeight="1" thickTop="1" thickBot="1" x14ac:dyDescent="0.3">
      <c r="A41" s="55"/>
      <c r="B41" s="56"/>
      <c r="C41" s="58"/>
      <c r="D41" s="58"/>
      <c r="E41" s="84"/>
      <c r="F41" s="85"/>
      <c r="G41" s="41"/>
      <c r="H41" s="42"/>
      <c r="I41" s="42"/>
      <c r="J41" s="43"/>
      <c r="K41" s="33"/>
      <c r="L41" s="45"/>
      <c r="M41" s="45"/>
      <c r="N41" s="44"/>
      <c r="O41" t="str">
        <f>IFERROR(VLOOKUP(G41,codigo_DEPARTAMENTO[#All],2,FALSE)," ")</f>
        <v xml:space="preserve"> </v>
      </c>
    </row>
    <row r="42" spans="1:17" ht="15.75" customHeight="1" thickTop="1" thickBot="1" x14ac:dyDescent="0.3">
      <c r="A42" s="55"/>
      <c r="B42" s="56"/>
      <c r="C42" s="58"/>
      <c r="D42" s="58"/>
      <c r="E42" s="84"/>
      <c r="F42" s="85"/>
      <c r="G42" s="41"/>
      <c r="H42" s="42"/>
      <c r="I42" s="42"/>
      <c r="J42" s="43"/>
      <c r="K42" s="33"/>
      <c r="L42" s="45"/>
      <c r="M42" s="45"/>
      <c r="N42" s="44"/>
      <c r="O42" t="str">
        <f>IFERROR(VLOOKUP(G42,codigo_DEPARTAMENTO[#All],2,FALSE)," ")</f>
        <v xml:space="preserve"> </v>
      </c>
    </row>
    <row r="43" spans="1:17" ht="15.75" customHeight="1" thickTop="1" thickBot="1" x14ac:dyDescent="0.3">
      <c r="A43" s="55"/>
      <c r="B43" s="56"/>
      <c r="C43" s="58"/>
      <c r="D43" s="58"/>
      <c r="E43" s="84"/>
      <c r="F43" s="85"/>
      <c r="G43" s="41"/>
      <c r="H43" s="42"/>
      <c r="I43" s="42"/>
      <c r="J43" s="43"/>
      <c r="K43" s="33"/>
      <c r="L43" s="45"/>
      <c r="M43" s="45"/>
      <c r="N43" s="44"/>
      <c r="O43" t="str">
        <f>IFERROR(VLOOKUP(G43,codigo_DEPARTAMENTO[#All],2,FALSE)," ")</f>
        <v xml:space="preserve"> </v>
      </c>
    </row>
    <row r="44" spans="1:17" ht="15.75" customHeight="1" thickTop="1" thickBot="1" x14ac:dyDescent="0.3">
      <c r="A44" s="55"/>
      <c r="B44" s="56"/>
      <c r="C44" s="58"/>
      <c r="D44" s="58"/>
      <c r="E44" s="84"/>
      <c r="F44" s="85"/>
      <c r="G44" s="41"/>
      <c r="H44" s="42"/>
      <c r="I44" s="42"/>
      <c r="J44" s="43"/>
      <c r="K44" s="33"/>
      <c r="L44" s="45"/>
      <c r="M44" s="45"/>
      <c r="N44" s="44"/>
      <c r="O44" t="str">
        <f>IFERROR(VLOOKUP(G44,codigo_DEPARTAMENTO[#All],2,FALSE)," ")</f>
        <v xml:space="preserve"> </v>
      </c>
    </row>
    <row r="45" spans="1:17" ht="16.5" thickTop="1" thickBot="1" x14ac:dyDescent="0.3">
      <c r="A45" s="55"/>
      <c r="B45" s="56"/>
      <c r="C45" s="58"/>
      <c r="D45" s="58"/>
      <c r="E45" s="84"/>
      <c r="F45" s="85"/>
      <c r="G45" s="41"/>
      <c r="H45" s="42"/>
      <c r="I45" s="42"/>
      <c r="J45" s="43"/>
      <c r="K45" s="33"/>
      <c r="L45" s="45"/>
      <c r="M45" s="45"/>
      <c r="N45" s="44"/>
      <c r="O45" t="str">
        <f>IFERROR(VLOOKUP(G45,codigo_DEPARTAMENTO[#All],2,FALSE)," ")</f>
        <v xml:space="preserve"> </v>
      </c>
    </row>
    <row r="46" spans="1:17" ht="16.5" thickTop="1" thickBot="1" x14ac:dyDescent="0.3">
      <c r="A46" s="55"/>
      <c r="B46" s="56"/>
      <c r="C46" s="58"/>
      <c r="D46" s="58"/>
      <c r="E46" s="84"/>
      <c r="F46" s="85"/>
      <c r="G46" s="41"/>
      <c r="H46" s="42"/>
      <c r="I46" s="42"/>
      <c r="J46" s="43"/>
      <c r="K46" s="33"/>
      <c r="L46" s="45"/>
      <c r="M46" s="45"/>
      <c r="N46" s="44"/>
      <c r="O46" t="str">
        <f>IFERROR(VLOOKUP(G46,codigo_DEPARTAMENTO[#All],2,FALSE)," ")</f>
        <v xml:space="preserve"> </v>
      </c>
    </row>
    <row r="47" spans="1:17" ht="15.75" thickTop="1" x14ac:dyDescent="0.25">
      <c r="E47" s="3"/>
    </row>
    <row r="89" spans="5:5" x14ac:dyDescent="0.25">
      <c r="E89" s="3"/>
    </row>
    <row r="131" spans="5:5" x14ac:dyDescent="0.25">
      <c r="E131" s="3"/>
    </row>
    <row r="173" spans="5:5" x14ac:dyDescent="0.25">
      <c r="E173" s="3"/>
    </row>
    <row r="215" spans="5:5" x14ac:dyDescent="0.25">
      <c r="E215" s="3"/>
    </row>
    <row r="257" spans="5:5" x14ac:dyDescent="0.25">
      <c r="E257" s="3"/>
    </row>
    <row r="299" spans="5:5" x14ac:dyDescent="0.25">
      <c r="E299" s="3"/>
    </row>
    <row r="341" spans="5:5" x14ac:dyDescent="0.25">
      <c r="E341" s="3"/>
    </row>
    <row r="383" spans="5:5" x14ac:dyDescent="0.25">
      <c r="E383" s="3"/>
    </row>
  </sheetData>
  <sheetProtection algorithmName="SHA-512" hashValue="2MHxTIe+BBPoX/1S8oZOlQK6Axgi3xYtCgAWqsTecIMK2KfeHx/L2DKOsne/F1D2H1v2VHadze2BF/+hF+b3Bw==" saltValue="9H/3Ii8h0Kq9WtN9ZaYrcw==" spinCount="100000" sheet="1" objects="1" scenarios="1" selectLockedCells="1"/>
  <mergeCells count="44">
    <mergeCell ref="E43:F43"/>
    <mergeCell ref="E44:F44"/>
    <mergeCell ref="E45:F45"/>
    <mergeCell ref="E46:F46"/>
    <mergeCell ref="E38:F38"/>
    <mergeCell ref="E39:F39"/>
    <mergeCell ref="E40:F40"/>
    <mergeCell ref="E41:F41"/>
    <mergeCell ref="E42:F42"/>
    <mergeCell ref="E33:F33"/>
    <mergeCell ref="E34:F34"/>
    <mergeCell ref="E35:F35"/>
    <mergeCell ref="E36:F36"/>
    <mergeCell ref="E37:F37"/>
    <mergeCell ref="E28:F28"/>
    <mergeCell ref="E29:F29"/>
    <mergeCell ref="E30:F30"/>
    <mergeCell ref="E31:F31"/>
    <mergeCell ref="E32:F32"/>
    <mergeCell ref="E23:F23"/>
    <mergeCell ref="E24:F24"/>
    <mergeCell ref="E25:F25"/>
    <mergeCell ref="E26:F26"/>
    <mergeCell ref="E27:F27"/>
    <mergeCell ref="E18:F18"/>
    <mergeCell ref="E19:F19"/>
    <mergeCell ref="E20:F20"/>
    <mergeCell ref="E21:F21"/>
    <mergeCell ref="E22:F22"/>
    <mergeCell ref="G2:H2"/>
    <mergeCell ref="A5:N5"/>
    <mergeCell ref="A6:N7"/>
    <mergeCell ref="A10:C13"/>
    <mergeCell ref="E10:J11"/>
    <mergeCell ref="D2:F2"/>
    <mergeCell ref="E17:F17"/>
    <mergeCell ref="A15:B17"/>
    <mergeCell ref="C15:N15"/>
    <mergeCell ref="C16:F16"/>
    <mergeCell ref="G16:I16"/>
    <mergeCell ref="K16:K17"/>
    <mergeCell ref="L16:M17"/>
    <mergeCell ref="N16:N17"/>
    <mergeCell ref="H17:I17"/>
  </mergeCells>
  <dataValidations count="22">
    <dataValidation type="whole" allowBlank="1" showInputMessage="1" showErrorMessage="1" sqref="N19:N46 K19:K46" xr:uid="{3CB7C053-DBFA-4570-B5CF-BBE7DA5EE701}">
      <formula1>3500</formula1>
      <formula2>999999999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.3456)" sqref="I20:I29" xr:uid="{0C9E3616-5D1F-45A1-A160-F719042A4EBB}">
      <formula1>-58.4341</formula1>
      <formula2>-53.1734</formula2>
    </dataValidation>
    <dataValidation type="textLength" showInputMessage="1" showErrorMessage="1" sqref="E20:F46" xr:uid="{B5E567EA-572B-4273-A23C-250BECE205AB}">
      <formula1>1</formula1>
      <formula2>30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,3456)" sqref="I30:I46 I19" xr:uid="{12B1FC18-79E5-4194-85BC-BD268E9204DA}">
      <formula1>-58.4341</formula1>
      <formula2>-53.1734</formula2>
    </dataValidation>
    <dataValidation type="decimal" allowBlank="1" showInputMessage="1" showErrorMessage="1" sqref="J23:J46 J19:J20" xr:uid="{720BAB09-9527-4FDB-8803-EEAEB0AD9014}">
      <formula1>0.5</formula1>
      <formula2>1000</formula2>
    </dataValidation>
    <dataValidation type="decimal" allowBlank="1" showInputMessage="1" showErrorMessage="1" sqref="J21" xr:uid="{E8CDCB8A-09F4-43B9-9A43-0622E2D028BE}">
      <formula1>0.5</formula1>
      <formula2>1001</formula2>
    </dataValidation>
    <dataValidation type="decimal" operator="greaterThan" allowBlank="1" showInputMessage="1" showErrorMessage="1" sqref="J22" xr:uid="{0B626F0B-6D26-432A-ADF9-3835CC8B355A}">
      <formula1>0.5</formula1>
    </dataValidation>
    <dataValidation type="list" allowBlank="1" showInputMessage="1" showErrorMessage="1" prompt="En caso de contratar daño directo debe seleccionar un dato de la lista desplegable, en caso contrario dejar en blanco" sqref="F13" xr:uid="{BC5301B6-7101-4245-9B41-E8248421E618}">
      <formula1>"FRANQUICIA 6%,DEDUCIBLE 20%"</formula1>
    </dataValidation>
    <dataValidation type="list" allowBlank="1" showInputMessage="1" showErrorMessage="1" prompt="Si desea contratar este adicional debe ingresar el dato de la lista desplegable, en caso contrario dejar en blanco" sqref="I13:J13" xr:uid="{7268D3DD-5EAA-4D4C-905F-75E13D526E8C}">
      <formula1>"SI"</formula1>
    </dataValidation>
    <dataValidation type="decimal" allowBlank="1" showInputMessage="1" showErrorMessage="1" error="El rango de datos es entre -34,9873 y -30,0806" promptTitle="Dato obligatorio" prompt="Ingresar el valor de la latitud del punto central de la chacra en grados decimales. (Ej: -32,5468)" sqref="H20:H46" xr:uid="{17B6B07A-2B12-4CF3-8A49-32327024AAEC}">
      <formula1>-34.9873</formula1>
      <formula2>-30.0806</formula2>
    </dataValidation>
    <dataValidation type="list" allowBlank="1" showInputMessage="1" showErrorMessage="1" prompt="Solo llenar si no corresponde la cobertura de Daño Directo" sqref="M19" xr:uid="{26D0D322-8E0E-4274-A7A5-B3383769EB74}">
      <formula1>"NO"</formula1>
    </dataValidation>
    <dataValidation type="list" allowBlank="1" showInputMessage="1" showErrorMessage="1" prompt="Solo llenar si no corresponde la cobertura de inversión" sqref="L19" xr:uid="{F6B3330C-92F0-48EC-9510-235E28F29506}">
      <formula1>"NO"</formula1>
    </dataValidation>
    <dataValidation allowBlank="1" showInputMessage="1" showErrorMessage="1" promptTitle="Dato Obligatorio:" prompt="Describa brevemente lo solicitado" sqref="B19" xr:uid="{F92F5B87-7E25-4DEF-BB5D-11E8CAB4DA3C}"/>
    <dataValidation type="list" allowBlank="1" showInputMessage="1" showErrorMessage="1" prompt="Debe elegir el dato de la lista desplegable" sqref="L20:M46" xr:uid="{B881EAB5-19B7-4503-988B-E15B6A6A0555}">
      <formula1>"NO"</formula1>
    </dataValidation>
    <dataValidation type="list" allowBlank="1" showInputMessage="1" showErrorMessage="1" prompt="Si desea contratar este adicional debe ingresar el dato de la lista desplegable, en caso contrario dejar en blanco" sqref="G13" xr:uid="{ABC2DF1E-E30E-49DA-9E41-95BF1FD0CD46}">
      <formula1>INDIRECT($G$12&amp;"_"&amp;$G$2)</formula1>
    </dataValidation>
    <dataValidation type="list" allowBlank="1" showInputMessage="1" showErrorMessage="1" promptTitle="Dato obligatorio:" prompt="Debe elegir el dato de la lista desplegable" sqref="A19" xr:uid="{771768E6-23FB-4695-BAFA-20187539C6C8}">
      <formula1>"Modificación,Alta,Baja"</formula1>
    </dataValidation>
    <dataValidation type="list" allowBlank="1" showInputMessage="1" showErrorMessage="1" sqref="A20:A46" xr:uid="{225FE588-DC2D-48CF-9D31-EB21921185BF}">
      <formula1>"Modificación,Alta,Baja"</formula1>
    </dataValidation>
    <dataValidation type="list" allowBlank="1" showInputMessage="1" showErrorMessage="1" prompt="Si desea contratar este adicional debe ingresar el dato de la lista desplegable, en caso contrario dejar en blanco" sqref="H13" xr:uid="{B58F3EF7-32BB-4C95-AA56-8DBB27AABB9D}">
      <formula1>INDIRECT($H$12&amp;"_"&amp;$G$2)</formula1>
    </dataValidation>
    <dataValidation allowBlank="1" showInputMessage="1" showErrorMessage="1" promptTitle="Dato obligatorio:" prompt="Número de Bien que figura en la póliza emitida a modificar" sqref="D19" xr:uid="{49ABEB95-2398-4017-B1C8-F84C0AF93FBB}"/>
    <dataValidation type="decimal" allowBlank="1" showInputMessage="1" showErrorMessage="1" error="El rango de datos es entre -34,9873 y -30,0806" prompt="Ingresar el valor de la latitud del punto central de la chacra en grados decimales. (Ej: -32,5468)" sqref="H19" xr:uid="{C7039AA1-F258-478A-8F46-F83D902F26BA}">
      <formula1>-34.9873</formula1>
      <formula2>-30.0806</formula2>
    </dataValidation>
    <dataValidation allowBlank="1" showInputMessage="1" showErrorMessage="1" promptTitle="Dato obligatorio" prompt="Número de Certificado que figura en la póliza emitida a modificar" sqref="C19" xr:uid="{ACE480B6-8D4D-4D77-B6AB-07B6BA43A81A}"/>
    <dataValidation type="textLength" showInputMessage="1" showErrorMessage="1" prompt="Para cada chacra nueva ingresada las 4 columnas siguientes son de ingreso obligatorio." sqref="E19:F19" xr:uid="{0CC845D7-071D-4288-B253-0B4856B86B93}">
      <formula1>1</formula1>
      <formula2>30</formula2>
    </dataValidation>
  </dataValidations>
  <pageMargins left="0.19685039370078741" right="0.19685039370078741" top="0.94488188976377963" bottom="0.35433070866141736" header="0.31496062992125984" footer="0.11811023622047245"/>
  <pageSetup paperSize="9" orientation="portrait" r:id="rId1"/>
  <headerFooter>
    <oddHeader>&amp;C&amp;G</oddHeader>
    <oddFooter xml:space="preserve">&amp;L&amp;"-,Negrita"ZAFRA 2025-2026&amp;C&amp;9&amp;A &amp;P de &amp;N&amp;R&amp;"-,Negrita"&amp;9Versión 1               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Debe elegir el dato de la lista desplegable" xr:uid="{C30ABEFC-F3C8-448F-A764-0E38AF7CF828}">
          <x14:formula1>
            <xm:f>Codigos!$G$2:$G$20</xm:f>
          </x14:formula1>
          <xm:sqref>G19:G45</xm:sqref>
        </x14:dataValidation>
        <x14:dataValidation type="list" allowBlank="1" showInputMessage="1" showErrorMessage="1" prompt="Debe elegir el dato de la lista desplegable" xr:uid="{7A43A195-DA5A-4631-87EB-22AFBBA8B2E5}">
          <x14:formula1>
            <xm:f>'C:\Users\MLPereira\Desktop\respaldo lorena\PROYECTOS\AGRONOMICA\[Planilla Anexa - INVAGR V5d.xlsm]Codigos'!#REF!</xm:f>
          </x14:formula1>
          <xm:sqref>G46</xm:sqref>
        </x14:dataValidation>
        <x14:dataValidation type="whole" allowBlank="1" showInputMessage="1" showErrorMessage="1" error="El valor ingresado para Inicio de Cobertura por Chacra (Kg/ha)de SOJA se encuentra fuera de los parámetros permitidos" xr:uid="{5CCA8410-4AD5-458E-A0D8-BC5EC217B03B}">
          <x14:formula1>
            <xm:f>Valores!B2</xm:f>
          </x14:formula1>
          <x14:formula2>
            <xm:f>Valores!C2</xm:f>
          </x14:formula2>
          <xm:sqref>F8</xm:sqref>
        </x14:dataValidation>
        <x14:dataValidation type="whole" allowBlank="1" showInputMessage="1" showErrorMessage="1" error="El valor ingresado para la Garantia (Kg/ha)de TRIGO se encuentra fuera de los parámetros permitidos" xr:uid="{4AFC7A40-D189-4E03-890F-AF35C0D8BBE4}">
          <x14:formula1>
            <xm:f>Valores!D2</xm:f>
          </x14:formula1>
          <x14:formula2>
            <xm:f>Valores!E2</xm:f>
          </x14:formula2>
          <xm:sqref>E8</xm:sqref>
        </x14:dataValidation>
        <x14:dataValidation type="custom" allowBlank="1" showInputMessage="1" showErrorMessage="1" error="El valor de aforo que se está intentando ingresar excede los parámetros permitidos" xr:uid="{43D4F1BE-1BE2-4BA0-8A4F-AA107CC06AAB}">
          <x14:formula1>
            <xm:f>AND(E13&gt;(E8-F8)*G8/1000, E13&lt;Valores!O3+1)</xm:f>
          </x14:formula1>
          <xm:sqref>E13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9"/>
  <dimension ref="A1:AA12"/>
  <sheetViews>
    <sheetView workbookViewId="0">
      <selection activeCell="B19" sqref="B19"/>
    </sheetView>
  </sheetViews>
  <sheetFormatPr baseColWidth="10" defaultColWidth="13" defaultRowHeight="15" x14ac:dyDescent="0.25"/>
  <cols>
    <col min="1" max="1" width="24.140625" customWidth="1"/>
    <col min="2" max="2" width="13.85546875" customWidth="1"/>
    <col min="3" max="3" width="5" customWidth="1"/>
    <col min="4" max="4" width="7.5703125" customWidth="1"/>
    <col min="5" max="5" width="18.5703125" customWidth="1"/>
    <col min="6" max="7" width="16.42578125" customWidth="1"/>
    <col min="8" max="10" width="11.85546875" customWidth="1"/>
    <col min="11" max="11" width="11.42578125" customWidth="1"/>
    <col min="12" max="12" width="14.7109375" customWidth="1"/>
    <col min="13" max="13" width="14.140625" customWidth="1"/>
    <col min="14" max="14" width="19.7109375" customWidth="1"/>
    <col min="15" max="15" width="22.5703125" customWidth="1"/>
    <col min="18" max="18" width="12.5703125" bestFit="1" customWidth="1"/>
    <col min="19" max="19" width="12.28515625" customWidth="1"/>
    <col min="20" max="20" width="12.85546875" customWidth="1"/>
    <col min="23" max="23" width="14" customWidth="1"/>
    <col min="24" max="24" width="11.7109375" customWidth="1"/>
    <col min="25" max="25" width="10.140625" customWidth="1"/>
    <col min="26" max="26" width="8" customWidth="1"/>
    <col min="28" max="28" width="12.5703125" bestFit="1" customWidth="1"/>
    <col min="29" max="29" width="11.140625" bestFit="1" customWidth="1"/>
    <col min="30" max="30" width="10.5703125" bestFit="1" customWidth="1"/>
    <col min="32" max="32" width="10.140625" bestFit="1" customWidth="1"/>
    <col min="33" max="33" width="11.85546875" bestFit="1" customWidth="1"/>
    <col min="34" max="34" width="8.85546875" bestFit="1" customWidth="1"/>
    <col min="35" max="35" width="9.140625" bestFit="1" customWidth="1"/>
    <col min="36" max="36" width="11" bestFit="1" customWidth="1"/>
    <col min="38" max="38" width="9" customWidth="1"/>
    <col min="39" max="39" width="11.5703125" bestFit="1" customWidth="1"/>
    <col min="40" max="40" width="9.28515625" bestFit="1" customWidth="1"/>
    <col min="41" max="41" width="7" customWidth="1"/>
  </cols>
  <sheetData>
    <row r="1" spans="1:27" x14ac:dyDescent="0.25">
      <c r="A1" s="111" t="s">
        <v>61</v>
      </c>
      <c r="B1" s="111"/>
      <c r="D1" s="21"/>
      <c r="E1" s="112" t="s">
        <v>62</v>
      </c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</row>
    <row r="2" spans="1:27" x14ac:dyDescent="0.25">
      <c r="A2" t="s">
        <v>12</v>
      </c>
      <c r="B2" t="s">
        <v>63</v>
      </c>
      <c r="E2" t="s">
        <v>64</v>
      </c>
      <c r="F2" t="s">
        <v>65</v>
      </c>
      <c r="G2" t="s">
        <v>66</v>
      </c>
      <c r="H2" s="22" t="s">
        <v>67</v>
      </c>
      <c r="I2" s="10" t="s">
        <v>68</v>
      </c>
      <c r="J2" t="s">
        <v>14</v>
      </c>
      <c r="K2" t="s">
        <v>56</v>
      </c>
      <c r="L2" t="s">
        <v>59</v>
      </c>
      <c r="M2" t="s">
        <v>60</v>
      </c>
      <c r="N2" t="s">
        <v>69</v>
      </c>
      <c r="O2" t="s">
        <v>57</v>
      </c>
      <c r="P2" t="s">
        <v>58</v>
      </c>
      <c r="Q2" t="s">
        <v>70</v>
      </c>
      <c r="R2" t="s">
        <v>71</v>
      </c>
      <c r="S2" s="23" t="s">
        <v>72</v>
      </c>
      <c r="T2" t="s">
        <v>73</v>
      </c>
      <c r="U2" t="s">
        <v>74</v>
      </c>
      <c r="V2" t="s">
        <v>75</v>
      </c>
      <c r="W2" t="s">
        <v>76</v>
      </c>
      <c r="X2" t="s">
        <v>77</v>
      </c>
      <c r="Y2" t="s">
        <v>78</v>
      </c>
      <c r="Z2" t="s">
        <v>79</v>
      </c>
    </row>
    <row r="3" spans="1:27" x14ac:dyDescent="0.25">
      <c r="A3" t="s">
        <v>14</v>
      </c>
      <c r="B3" t="s">
        <v>59</v>
      </c>
      <c r="E3" t="s">
        <v>80</v>
      </c>
      <c r="F3" t="s">
        <v>80</v>
      </c>
      <c r="G3" t="s">
        <v>80</v>
      </c>
      <c r="H3" t="s">
        <v>80</v>
      </c>
      <c r="I3" t="s">
        <v>80</v>
      </c>
      <c r="J3" t="s">
        <v>80</v>
      </c>
      <c r="K3" t="s">
        <v>80</v>
      </c>
      <c r="L3" t="s">
        <v>80</v>
      </c>
      <c r="M3" t="s">
        <v>80</v>
      </c>
      <c r="N3" t="s">
        <v>80</v>
      </c>
      <c r="O3" t="s">
        <v>80</v>
      </c>
      <c r="P3" t="s">
        <v>80</v>
      </c>
      <c r="Q3" t="s">
        <v>80</v>
      </c>
      <c r="R3" t="s">
        <v>80</v>
      </c>
      <c r="S3" t="s">
        <v>80</v>
      </c>
      <c r="T3" t="s">
        <v>80</v>
      </c>
      <c r="U3" t="s">
        <v>80</v>
      </c>
      <c r="V3" t="s">
        <v>80</v>
      </c>
      <c r="W3" t="s">
        <v>80</v>
      </c>
      <c r="X3" t="s">
        <v>80</v>
      </c>
      <c r="Y3" t="s">
        <v>80</v>
      </c>
      <c r="Z3" t="s">
        <v>80</v>
      </c>
    </row>
    <row r="4" spans="1:27" x14ac:dyDescent="0.25">
      <c r="A4" t="s">
        <v>56</v>
      </c>
      <c r="B4" t="s">
        <v>60</v>
      </c>
      <c r="E4" t="s">
        <v>81</v>
      </c>
      <c r="F4" t="s">
        <v>81</v>
      </c>
      <c r="G4" t="s">
        <v>81</v>
      </c>
      <c r="H4" t="s">
        <v>81</v>
      </c>
      <c r="I4" t="s">
        <v>81</v>
      </c>
      <c r="J4" t="s">
        <v>81</v>
      </c>
      <c r="K4" t="s">
        <v>81</v>
      </c>
      <c r="L4" t="s">
        <v>81</v>
      </c>
      <c r="M4" t="s">
        <v>81</v>
      </c>
      <c r="N4" t="s">
        <v>81</v>
      </c>
      <c r="O4" t="s">
        <v>82</v>
      </c>
      <c r="P4" t="s">
        <v>82</v>
      </c>
      <c r="Q4" t="s">
        <v>81</v>
      </c>
      <c r="R4" t="s">
        <v>81</v>
      </c>
      <c r="S4" t="s">
        <v>81</v>
      </c>
      <c r="T4" t="s">
        <v>81</v>
      </c>
      <c r="U4" t="s">
        <v>81</v>
      </c>
      <c r="V4" t="s">
        <v>81</v>
      </c>
      <c r="W4" t="s">
        <v>81</v>
      </c>
      <c r="X4" t="s">
        <v>81</v>
      </c>
      <c r="Y4" t="s">
        <v>81</v>
      </c>
      <c r="Z4" t="s">
        <v>82</v>
      </c>
    </row>
    <row r="5" spans="1:27" x14ac:dyDescent="0.25">
      <c r="A5" t="s">
        <v>57</v>
      </c>
      <c r="O5" t="s">
        <v>81</v>
      </c>
      <c r="P5" t="s">
        <v>81</v>
      </c>
      <c r="Z5" t="s">
        <v>81</v>
      </c>
    </row>
    <row r="6" spans="1:27" x14ac:dyDescent="0.25">
      <c r="A6" t="s">
        <v>58</v>
      </c>
    </row>
    <row r="8" spans="1:27" x14ac:dyDescent="0.25">
      <c r="E8" s="113" t="s">
        <v>83</v>
      </c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</row>
    <row r="9" spans="1:27" x14ac:dyDescent="0.25">
      <c r="E9" t="s">
        <v>64</v>
      </c>
      <c r="F9" t="s">
        <v>65</v>
      </c>
      <c r="G9" t="s">
        <v>66</v>
      </c>
      <c r="H9" t="s">
        <v>67</v>
      </c>
      <c r="I9" t="s">
        <v>68</v>
      </c>
      <c r="J9" t="s">
        <v>14</v>
      </c>
      <c r="K9" t="s">
        <v>56</v>
      </c>
      <c r="L9" t="s">
        <v>59</v>
      </c>
      <c r="M9" t="s">
        <v>60</v>
      </c>
      <c r="N9" t="s">
        <v>69</v>
      </c>
      <c r="O9" t="s">
        <v>57</v>
      </c>
      <c r="P9" t="s">
        <v>58</v>
      </c>
      <c r="Q9" t="s">
        <v>70</v>
      </c>
      <c r="R9" t="s">
        <v>71</v>
      </c>
      <c r="S9" s="23" t="s">
        <v>72</v>
      </c>
      <c r="T9" t="s">
        <v>73</v>
      </c>
      <c r="U9" t="s">
        <v>74</v>
      </c>
      <c r="V9" t="s">
        <v>75</v>
      </c>
      <c r="W9" t="s">
        <v>76</v>
      </c>
      <c r="X9" t="s">
        <v>84</v>
      </c>
      <c r="Y9" t="s">
        <v>85</v>
      </c>
      <c r="Z9" t="s">
        <v>78</v>
      </c>
      <c r="AA9" t="s">
        <v>79</v>
      </c>
    </row>
    <row r="10" spans="1:27" x14ac:dyDescent="0.25">
      <c r="A10" s="18"/>
      <c r="E10" s="66">
        <v>0.1</v>
      </c>
      <c r="F10" s="66">
        <v>0.1</v>
      </c>
      <c r="G10" s="66">
        <v>0.25</v>
      </c>
      <c r="H10" s="66">
        <v>0.1</v>
      </c>
      <c r="I10" s="66">
        <v>0.1</v>
      </c>
      <c r="J10" s="66">
        <v>0.25</v>
      </c>
      <c r="K10" s="66">
        <v>0.25</v>
      </c>
      <c r="L10" s="66">
        <v>0.1</v>
      </c>
      <c r="M10" s="66">
        <v>0.1</v>
      </c>
      <c r="N10" s="66">
        <v>0.25</v>
      </c>
      <c r="O10" s="66">
        <v>0.25</v>
      </c>
      <c r="P10" s="66">
        <v>0.25</v>
      </c>
      <c r="Q10" s="66">
        <v>0.25</v>
      </c>
      <c r="R10" s="66">
        <v>0.25</v>
      </c>
      <c r="S10" s="66">
        <v>0.25</v>
      </c>
      <c r="T10" s="66">
        <v>0.25</v>
      </c>
      <c r="U10" s="66">
        <v>0.25</v>
      </c>
      <c r="V10" s="66">
        <v>0.25</v>
      </c>
      <c r="W10" s="66">
        <v>0.25</v>
      </c>
      <c r="X10" s="66">
        <v>0.25</v>
      </c>
      <c r="Y10" s="67">
        <v>0.25</v>
      </c>
      <c r="Z10" s="67">
        <v>0.25</v>
      </c>
      <c r="AA10" s="67">
        <v>0.25</v>
      </c>
    </row>
    <row r="11" spans="1:27" x14ac:dyDescent="0.25">
      <c r="E11" s="66">
        <v>0.25</v>
      </c>
      <c r="F11" s="66">
        <v>0.25</v>
      </c>
      <c r="G11" t="s">
        <v>81</v>
      </c>
      <c r="H11" s="66">
        <v>0.25</v>
      </c>
      <c r="I11" s="66">
        <v>0.25</v>
      </c>
      <c r="J11" t="s">
        <v>81</v>
      </c>
      <c r="K11" t="s">
        <v>81</v>
      </c>
      <c r="L11" s="66">
        <v>0.25</v>
      </c>
      <c r="M11" s="66">
        <v>0.25</v>
      </c>
      <c r="N11" t="s">
        <v>81</v>
      </c>
      <c r="O11" t="s">
        <v>81</v>
      </c>
      <c r="P11" t="s">
        <v>81</v>
      </c>
      <c r="Q11" t="s">
        <v>81</v>
      </c>
      <c r="R11" t="s">
        <v>81</v>
      </c>
      <c r="S11" t="s">
        <v>81</v>
      </c>
      <c r="T11" t="s">
        <v>81</v>
      </c>
      <c r="U11" t="s">
        <v>81</v>
      </c>
      <c r="V11" t="s">
        <v>81</v>
      </c>
      <c r="W11" t="s">
        <v>81</v>
      </c>
      <c r="X11" t="s">
        <v>81</v>
      </c>
      <c r="Y11" s="67" t="s">
        <v>81</v>
      </c>
      <c r="Z11" s="67" t="s">
        <v>81</v>
      </c>
      <c r="AA11" s="67" t="s">
        <v>81</v>
      </c>
    </row>
    <row r="12" spans="1:27" x14ac:dyDescent="0.25">
      <c r="E12" t="s">
        <v>81</v>
      </c>
      <c r="F12" s="66" t="s">
        <v>81</v>
      </c>
      <c r="H12" s="66" t="s">
        <v>81</v>
      </c>
      <c r="I12" s="66" t="s">
        <v>81</v>
      </c>
      <c r="L12" s="66" t="s">
        <v>81</v>
      </c>
      <c r="M12" s="66" t="s">
        <v>81</v>
      </c>
    </row>
  </sheetData>
  <sheetProtection algorithmName="SHA-512" hashValue="/pNZ8fFjQfYw6vTAvE5F9Sb8FG2jmNFOUHHzxEEwty5/tBVPsd2LKF7cWGENOS/ovd3QCHnJnZ5VO0la3/5D7A==" saltValue="xSLiJVNBRZMj4XK5S5gBXA==" spinCount="100000" sheet="1" objects="1" scenarios="1"/>
  <mergeCells count="3">
    <mergeCell ref="A1:B1"/>
    <mergeCell ref="E1:Z1"/>
    <mergeCell ref="E8:AA8"/>
  </mergeCells>
  <pageMargins left="0.7" right="0.7" top="0.75" bottom="0.75" header="0.3" footer="0.3"/>
  <pageSetup paperSize="9" orientation="portrait" r:id="rId1"/>
  <tableParts count="47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0"/>
  <dimension ref="A1:T28"/>
  <sheetViews>
    <sheetView workbookViewId="0">
      <selection activeCell="G11" sqref="G11"/>
    </sheetView>
  </sheetViews>
  <sheetFormatPr baseColWidth="10" defaultColWidth="13" defaultRowHeight="15" x14ac:dyDescent="0.25"/>
  <cols>
    <col min="16" max="16" width="9.7109375" customWidth="1"/>
    <col min="17" max="17" width="8.42578125" customWidth="1"/>
  </cols>
  <sheetData>
    <row r="1" spans="1:20" x14ac:dyDescent="0.25">
      <c r="A1" t="s">
        <v>61</v>
      </c>
      <c r="B1" t="s">
        <v>86</v>
      </c>
      <c r="D1" s="10" t="s">
        <v>87</v>
      </c>
      <c r="E1" s="10" t="s">
        <v>88</v>
      </c>
      <c r="G1" t="s">
        <v>89</v>
      </c>
      <c r="H1" t="s">
        <v>86</v>
      </c>
      <c r="J1" s="11" t="s">
        <v>90</v>
      </c>
      <c r="K1" t="s">
        <v>86</v>
      </c>
      <c r="M1" s="11" t="s">
        <v>62</v>
      </c>
      <c r="N1" t="s">
        <v>86</v>
      </c>
      <c r="P1" t="s">
        <v>21</v>
      </c>
      <c r="Q1" t="s">
        <v>86</v>
      </c>
      <c r="S1" t="s">
        <v>83</v>
      </c>
      <c r="T1" t="s">
        <v>86</v>
      </c>
    </row>
    <row r="2" spans="1:20" x14ac:dyDescent="0.25">
      <c r="A2" t="s">
        <v>14</v>
      </c>
      <c r="B2">
        <v>1</v>
      </c>
      <c r="D2" s="12" t="s">
        <v>91</v>
      </c>
      <c r="E2" s="13">
        <v>-1</v>
      </c>
      <c r="G2" s="14" t="s">
        <v>92</v>
      </c>
      <c r="H2">
        <v>3</v>
      </c>
      <c r="J2" t="s">
        <v>93</v>
      </c>
      <c r="K2">
        <v>1</v>
      </c>
      <c r="M2" t="s">
        <v>82</v>
      </c>
      <c r="N2" s="15" t="s">
        <v>94</v>
      </c>
      <c r="P2" t="s">
        <v>93</v>
      </c>
      <c r="Q2" t="s">
        <v>95</v>
      </c>
      <c r="S2" s="64">
        <v>0.1</v>
      </c>
      <c r="T2">
        <v>10</v>
      </c>
    </row>
    <row r="3" spans="1:20" x14ac:dyDescent="0.25">
      <c r="A3" t="s">
        <v>56</v>
      </c>
      <c r="B3">
        <v>2</v>
      </c>
      <c r="D3" s="16" t="s">
        <v>96</v>
      </c>
      <c r="E3" s="13">
        <v>0</v>
      </c>
      <c r="G3" s="17" t="s">
        <v>97</v>
      </c>
      <c r="H3">
        <v>2</v>
      </c>
      <c r="J3" t="s">
        <v>98</v>
      </c>
      <c r="K3">
        <v>8</v>
      </c>
      <c r="M3" t="s">
        <v>80</v>
      </c>
      <c r="N3" s="15" t="s">
        <v>95</v>
      </c>
      <c r="P3" t="s">
        <v>98</v>
      </c>
      <c r="Q3" t="s">
        <v>95</v>
      </c>
      <c r="S3" s="65">
        <v>0.25</v>
      </c>
      <c r="T3">
        <v>25</v>
      </c>
    </row>
    <row r="4" spans="1:20" x14ac:dyDescent="0.25">
      <c r="A4" t="s">
        <v>69</v>
      </c>
      <c r="B4">
        <v>3</v>
      </c>
      <c r="D4" s="12" t="s">
        <v>99</v>
      </c>
      <c r="E4" s="13">
        <v>1</v>
      </c>
      <c r="G4" s="20" t="s">
        <v>100</v>
      </c>
      <c r="H4">
        <v>16</v>
      </c>
    </row>
    <row r="5" spans="1:20" x14ac:dyDescent="0.25">
      <c r="A5" t="s">
        <v>57</v>
      </c>
      <c r="B5">
        <v>15</v>
      </c>
      <c r="D5" s="16" t="s">
        <v>101</v>
      </c>
      <c r="E5" s="13">
        <v>2</v>
      </c>
      <c r="G5" s="17" t="s">
        <v>102</v>
      </c>
      <c r="H5">
        <v>8</v>
      </c>
    </row>
    <row r="6" spans="1:20" x14ac:dyDescent="0.25">
      <c r="A6" t="s">
        <v>58</v>
      </c>
      <c r="B6">
        <v>9</v>
      </c>
      <c r="D6" s="12" t="s">
        <v>103</v>
      </c>
      <c r="E6" s="13">
        <v>3</v>
      </c>
      <c r="G6" s="14" t="s">
        <v>104</v>
      </c>
      <c r="H6">
        <v>14</v>
      </c>
    </row>
    <row r="7" spans="1:20" x14ac:dyDescent="0.25">
      <c r="A7" t="s">
        <v>70</v>
      </c>
      <c r="B7">
        <v>123</v>
      </c>
      <c r="D7" s="16" t="s">
        <v>105</v>
      </c>
      <c r="E7" s="13">
        <v>4</v>
      </c>
      <c r="G7" s="17" t="s">
        <v>106</v>
      </c>
      <c r="H7">
        <v>10</v>
      </c>
    </row>
    <row r="8" spans="1:20" x14ac:dyDescent="0.25">
      <c r="A8" t="s">
        <v>71</v>
      </c>
      <c r="B8">
        <v>124</v>
      </c>
      <c r="D8" s="12" t="s">
        <v>107</v>
      </c>
      <c r="E8" s="13">
        <v>5</v>
      </c>
      <c r="G8" s="14" t="s">
        <v>108</v>
      </c>
      <c r="H8">
        <v>11</v>
      </c>
    </row>
    <row r="9" spans="1:20" x14ac:dyDescent="0.25">
      <c r="A9" t="s">
        <v>109</v>
      </c>
      <c r="B9">
        <v>20</v>
      </c>
      <c r="D9" s="16" t="s">
        <v>110</v>
      </c>
      <c r="E9" s="13">
        <v>6</v>
      </c>
      <c r="G9" s="17" t="s">
        <v>111</v>
      </c>
      <c r="H9">
        <v>17</v>
      </c>
    </row>
    <row r="10" spans="1:20" x14ac:dyDescent="0.25">
      <c r="A10" t="s">
        <v>73</v>
      </c>
      <c r="B10">
        <v>85</v>
      </c>
      <c r="D10" s="12" t="s">
        <v>112</v>
      </c>
      <c r="E10" s="13">
        <v>7</v>
      </c>
      <c r="G10" s="14" t="s">
        <v>113</v>
      </c>
      <c r="H10">
        <v>1</v>
      </c>
    </row>
    <row r="11" spans="1:20" x14ac:dyDescent="0.25">
      <c r="A11" t="s">
        <v>74</v>
      </c>
      <c r="B11">
        <v>18</v>
      </c>
      <c r="D11" s="16" t="s">
        <v>114</v>
      </c>
      <c r="E11" s="13">
        <v>8</v>
      </c>
      <c r="G11" s="17" t="s">
        <v>115</v>
      </c>
      <c r="H11">
        <v>19</v>
      </c>
    </row>
    <row r="12" spans="1:20" x14ac:dyDescent="0.25">
      <c r="A12" t="s">
        <v>75</v>
      </c>
      <c r="B12">
        <v>19</v>
      </c>
      <c r="D12" s="12" t="s">
        <v>116</v>
      </c>
      <c r="E12" s="13">
        <v>9</v>
      </c>
      <c r="G12" s="14" t="s">
        <v>117</v>
      </c>
      <c r="H12">
        <v>5</v>
      </c>
    </row>
    <row r="13" spans="1:20" x14ac:dyDescent="0.25">
      <c r="A13" t="s">
        <v>76</v>
      </c>
      <c r="B13">
        <v>64</v>
      </c>
      <c r="D13" s="16" t="s">
        <v>118</v>
      </c>
      <c r="E13" s="13">
        <v>10</v>
      </c>
      <c r="G13" s="19" t="s">
        <v>119</v>
      </c>
      <c r="H13">
        <v>6</v>
      </c>
    </row>
    <row r="14" spans="1:20" x14ac:dyDescent="0.25">
      <c r="A14" t="s">
        <v>84</v>
      </c>
      <c r="B14">
        <v>21</v>
      </c>
      <c r="D14" s="12" t="s">
        <v>120</v>
      </c>
      <c r="E14" s="13">
        <v>115</v>
      </c>
      <c r="G14" s="14" t="s">
        <v>121</v>
      </c>
      <c r="H14">
        <v>12</v>
      </c>
    </row>
    <row r="15" spans="1:20" x14ac:dyDescent="0.25">
      <c r="A15" t="s">
        <v>78</v>
      </c>
      <c r="B15">
        <v>17</v>
      </c>
      <c r="G15" s="17" t="s">
        <v>122</v>
      </c>
      <c r="H15">
        <v>18</v>
      </c>
    </row>
    <row r="16" spans="1:20" x14ac:dyDescent="0.25">
      <c r="A16" t="s">
        <v>59</v>
      </c>
      <c r="B16">
        <v>12</v>
      </c>
      <c r="G16" s="14" t="s">
        <v>123</v>
      </c>
      <c r="H16">
        <v>4</v>
      </c>
    </row>
    <row r="17" spans="1:8" x14ac:dyDescent="0.25">
      <c r="A17" t="s">
        <v>64</v>
      </c>
      <c r="B17">
        <v>8</v>
      </c>
      <c r="G17" s="19" t="s">
        <v>124</v>
      </c>
      <c r="H17">
        <v>9</v>
      </c>
    </row>
    <row r="18" spans="1:8" x14ac:dyDescent="0.25">
      <c r="A18" t="s">
        <v>60</v>
      </c>
      <c r="B18">
        <v>10</v>
      </c>
      <c r="G18" s="14" t="s">
        <v>125</v>
      </c>
      <c r="H18">
        <v>7</v>
      </c>
    </row>
    <row r="19" spans="1:8" x14ac:dyDescent="0.25">
      <c r="A19" t="s">
        <v>65</v>
      </c>
      <c r="B19">
        <v>13</v>
      </c>
      <c r="G19" s="17" t="s">
        <v>126</v>
      </c>
      <c r="H19">
        <v>13</v>
      </c>
    </row>
    <row r="20" spans="1:8" x14ac:dyDescent="0.25">
      <c r="A20" t="s">
        <v>66</v>
      </c>
      <c r="B20">
        <v>7</v>
      </c>
      <c r="G20" s="20" t="s">
        <v>127</v>
      </c>
      <c r="H20">
        <v>15</v>
      </c>
    </row>
    <row r="21" spans="1:8" x14ac:dyDescent="0.25">
      <c r="A21" t="s">
        <v>67</v>
      </c>
      <c r="B21">
        <v>62</v>
      </c>
      <c r="G21" t="s">
        <v>128</v>
      </c>
      <c r="H21">
        <v>16</v>
      </c>
    </row>
    <row r="22" spans="1:8" x14ac:dyDescent="0.25">
      <c r="A22" t="s">
        <v>68</v>
      </c>
      <c r="B22">
        <v>63</v>
      </c>
      <c r="G22" t="s">
        <v>129</v>
      </c>
      <c r="H22">
        <v>6</v>
      </c>
    </row>
    <row r="23" spans="1:8" x14ac:dyDescent="0.25">
      <c r="A23" t="s">
        <v>79</v>
      </c>
      <c r="B23">
        <v>125</v>
      </c>
      <c r="G23" t="s">
        <v>130</v>
      </c>
      <c r="H23">
        <v>13</v>
      </c>
    </row>
    <row r="24" spans="1:8" x14ac:dyDescent="0.25">
      <c r="A24" t="s">
        <v>85</v>
      </c>
      <c r="B24">
        <v>21</v>
      </c>
      <c r="G24" t="s">
        <v>131</v>
      </c>
      <c r="H24">
        <v>15</v>
      </c>
    </row>
    <row r="25" spans="1:8" x14ac:dyDescent="0.25">
      <c r="G25" t="s">
        <v>132</v>
      </c>
      <c r="H25">
        <v>9</v>
      </c>
    </row>
    <row r="26" spans="1:8" x14ac:dyDescent="0.25">
      <c r="G26" t="s">
        <v>133</v>
      </c>
      <c r="H26">
        <v>6</v>
      </c>
    </row>
    <row r="27" spans="1:8" x14ac:dyDescent="0.25">
      <c r="G27" t="s">
        <v>134</v>
      </c>
      <c r="H27">
        <v>9</v>
      </c>
    </row>
    <row r="28" spans="1:8" x14ac:dyDescent="0.25">
      <c r="G28" t="s">
        <v>135</v>
      </c>
      <c r="H28">
        <v>5</v>
      </c>
    </row>
  </sheetData>
  <sheetProtection algorithmName="SHA-512" hashValue="SfzofIP2Be6UQHu9C4IiaGz28yxfPaE4yHd06LL+7XWRDLKs6T3wnt87ik74mtAmhth6aqapMZHpJ+L2w+c/oA==" saltValue="fyAwE1aBFp/J0NJu2MpnXg==" spinCount="100000" sheet="1" selectLockedCells="1"/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2"/>
  <dimension ref="A1:L26"/>
  <sheetViews>
    <sheetView workbookViewId="0">
      <selection activeCell="D4" sqref="D4:E5"/>
    </sheetView>
  </sheetViews>
  <sheetFormatPr baseColWidth="10" defaultColWidth="11.42578125" defaultRowHeight="15" x14ac:dyDescent="0.25"/>
  <cols>
    <col min="1" max="1" width="10.140625" bestFit="1" customWidth="1"/>
    <col min="2" max="3" width="9.85546875" customWidth="1"/>
    <col min="4" max="5" width="7.42578125" customWidth="1"/>
    <col min="6" max="6" width="13.7109375" customWidth="1"/>
    <col min="8" max="8" width="13" bestFit="1" customWidth="1"/>
    <col min="9" max="12" width="9.28515625" customWidth="1"/>
  </cols>
  <sheetData>
    <row r="1" spans="1:12" x14ac:dyDescent="0.25">
      <c r="B1" s="114" t="s">
        <v>136</v>
      </c>
      <c r="C1" s="115"/>
      <c r="D1" s="114" t="s">
        <v>137</v>
      </c>
      <c r="E1" s="115"/>
      <c r="F1" s="1" t="s">
        <v>138</v>
      </c>
      <c r="J1" s="116" t="s">
        <v>139</v>
      </c>
      <c r="K1" s="116"/>
    </row>
    <row r="2" spans="1:12" x14ac:dyDescent="0.25">
      <c r="A2" t="s">
        <v>14</v>
      </c>
      <c r="B2" s="4">
        <v>1000</v>
      </c>
      <c r="C2" s="5">
        <v>3000</v>
      </c>
      <c r="D2" s="4">
        <v>2400</v>
      </c>
      <c r="E2" s="5">
        <v>5000</v>
      </c>
      <c r="F2" s="6">
        <v>220</v>
      </c>
      <c r="J2" s="2" t="s">
        <v>140</v>
      </c>
      <c r="K2" s="57" t="s">
        <v>141</v>
      </c>
    </row>
    <row r="3" spans="1:12" x14ac:dyDescent="0.25">
      <c r="A3" t="s">
        <v>56</v>
      </c>
      <c r="B3" s="4">
        <v>1000</v>
      </c>
      <c r="C3" s="5">
        <v>3000</v>
      </c>
      <c r="D3" s="4">
        <v>2400</v>
      </c>
      <c r="E3" s="5">
        <v>5000</v>
      </c>
      <c r="F3" s="6">
        <v>220</v>
      </c>
      <c r="H3" t="s">
        <v>14</v>
      </c>
      <c r="I3" s="49">
        <f>J3*0.1</f>
        <v>40</v>
      </c>
      <c r="J3" s="3">
        <v>400</v>
      </c>
      <c r="K3" s="3">
        <v>800</v>
      </c>
      <c r="L3" s="49">
        <f>K3*1.5</f>
        <v>1200</v>
      </c>
    </row>
    <row r="4" spans="1:12" x14ac:dyDescent="0.25">
      <c r="A4" t="s">
        <v>57</v>
      </c>
      <c r="B4" s="4">
        <v>300</v>
      </c>
      <c r="C4" s="5">
        <v>2000</v>
      </c>
      <c r="D4" s="4">
        <v>300</v>
      </c>
      <c r="E4" s="5">
        <v>2000</v>
      </c>
      <c r="F4" s="6">
        <v>490</v>
      </c>
      <c r="H4" t="s">
        <v>56</v>
      </c>
      <c r="I4" s="49">
        <f t="shared" ref="I4:I25" si="0">J4*0.1</f>
        <v>40</v>
      </c>
      <c r="J4" s="3">
        <v>400</v>
      </c>
      <c r="K4" s="3">
        <v>800</v>
      </c>
      <c r="L4" s="49">
        <f t="shared" ref="L4:L25" si="1">K4*1.5</f>
        <v>1200</v>
      </c>
    </row>
    <row r="5" spans="1:12" x14ac:dyDescent="0.25">
      <c r="A5" t="s">
        <v>58</v>
      </c>
      <c r="B5" s="4">
        <v>300</v>
      </c>
      <c r="C5" s="5">
        <v>2000</v>
      </c>
      <c r="D5" s="4">
        <v>300</v>
      </c>
      <c r="E5" s="5">
        <v>2000</v>
      </c>
      <c r="F5" s="6">
        <v>490</v>
      </c>
      <c r="H5" t="s">
        <v>69</v>
      </c>
      <c r="I5" s="49">
        <f t="shared" si="0"/>
        <v>40</v>
      </c>
      <c r="J5" s="3">
        <v>400</v>
      </c>
      <c r="K5" s="3">
        <v>800</v>
      </c>
      <c r="L5" s="49">
        <f t="shared" si="1"/>
        <v>1200</v>
      </c>
    </row>
    <row r="6" spans="1:12" x14ac:dyDescent="0.25">
      <c r="A6" t="s">
        <v>59</v>
      </c>
      <c r="B6" s="4">
        <v>200</v>
      </c>
      <c r="C6" s="5">
        <v>1500</v>
      </c>
      <c r="D6" s="4">
        <v>1000</v>
      </c>
      <c r="E6" s="5">
        <v>2200</v>
      </c>
      <c r="F6" s="6">
        <v>390</v>
      </c>
      <c r="H6" t="s">
        <v>57</v>
      </c>
      <c r="I6" s="49">
        <f t="shared" si="0"/>
        <v>40</v>
      </c>
      <c r="J6" s="3">
        <v>400</v>
      </c>
      <c r="K6" s="3">
        <v>850</v>
      </c>
      <c r="L6" s="49">
        <f t="shared" si="1"/>
        <v>1275</v>
      </c>
    </row>
    <row r="7" spans="1:12" ht="15.75" thickBot="1" x14ac:dyDescent="0.3">
      <c r="A7" t="s">
        <v>60</v>
      </c>
      <c r="B7" s="7">
        <v>800</v>
      </c>
      <c r="C7" s="8">
        <v>3000</v>
      </c>
      <c r="D7" s="7">
        <v>3000</v>
      </c>
      <c r="E7" s="8">
        <v>6000</v>
      </c>
      <c r="F7" s="9">
        <v>180</v>
      </c>
      <c r="H7" t="s">
        <v>58</v>
      </c>
      <c r="I7" s="49">
        <f t="shared" si="0"/>
        <v>40</v>
      </c>
      <c r="J7" s="3">
        <v>400</v>
      </c>
      <c r="K7" s="3">
        <v>850</v>
      </c>
      <c r="L7" s="49">
        <f t="shared" si="1"/>
        <v>1275</v>
      </c>
    </row>
    <row r="8" spans="1:12" x14ac:dyDescent="0.25">
      <c r="A8">
        <v>0</v>
      </c>
      <c r="H8" t="s">
        <v>70</v>
      </c>
      <c r="I8" s="49">
        <f t="shared" si="0"/>
        <v>40</v>
      </c>
      <c r="J8" s="3">
        <v>400</v>
      </c>
      <c r="K8" s="3">
        <v>700</v>
      </c>
      <c r="L8" s="49">
        <f t="shared" si="1"/>
        <v>1050</v>
      </c>
    </row>
    <row r="9" spans="1:12" x14ac:dyDescent="0.25">
      <c r="A9">
        <v>0</v>
      </c>
      <c r="H9" t="s">
        <v>71</v>
      </c>
      <c r="I9" s="49">
        <f t="shared" si="0"/>
        <v>40</v>
      </c>
      <c r="J9" s="3">
        <v>400</v>
      </c>
      <c r="K9" s="3">
        <v>700</v>
      </c>
      <c r="L9" s="49">
        <f t="shared" si="1"/>
        <v>1050</v>
      </c>
    </row>
    <row r="10" spans="1:12" x14ac:dyDescent="0.25">
      <c r="A10">
        <v>0</v>
      </c>
      <c r="H10" t="s">
        <v>109</v>
      </c>
      <c r="I10" s="49">
        <f t="shared" si="0"/>
        <v>40</v>
      </c>
      <c r="J10" s="3">
        <v>400</v>
      </c>
      <c r="K10" s="3">
        <v>700</v>
      </c>
      <c r="L10" s="49">
        <f t="shared" si="1"/>
        <v>1050</v>
      </c>
    </row>
    <row r="11" spans="1:12" x14ac:dyDescent="0.25">
      <c r="A11">
        <v>0</v>
      </c>
      <c r="H11" t="s">
        <v>73</v>
      </c>
      <c r="I11" s="49">
        <f t="shared" si="0"/>
        <v>40</v>
      </c>
      <c r="J11" s="3">
        <v>400</v>
      </c>
      <c r="K11" s="3">
        <v>700</v>
      </c>
      <c r="L11" s="49">
        <f t="shared" si="1"/>
        <v>1050</v>
      </c>
    </row>
    <row r="12" spans="1:12" x14ac:dyDescent="0.25">
      <c r="A12">
        <v>0</v>
      </c>
      <c r="H12" t="s">
        <v>74</v>
      </c>
      <c r="I12" s="49">
        <f t="shared" si="0"/>
        <v>40</v>
      </c>
      <c r="J12" s="3">
        <v>400</v>
      </c>
      <c r="K12" s="3">
        <v>700</v>
      </c>
      <c r="L12" s="49">
        <f t="shared" si="1"/>
        <v>1050</v>
      </c>
    </row>
    <row r="13" spans="1:12" x14ac:dyDescent="0.25">
      <c r="A13">
        <v>0</v>
      </c>
      <c r="H13" t="s">
        <v>75</v>
      </c>
      <c r="I13" s="49">
        <f t="shared" si="0"/>
        <v>40</v>
      </c>
      <c r="J13" s="3">
        <v>400</v>
      </c>
      <c r="K13" s="3">
        <v>700</v>
      </c>
      <c r="L13" s="49">
        <f t="shared" si="1"/>
        <v>1050</v>
      </c>
    </row>
    <row r="14" spans="1:12" x14ac:dyDescent="0.25">
      <c r="H14" t="s">
        <v>76</v>
      </c>
      <c r="I14" s="49">
        <f t="shared" si="0"/>
        <v>40</v>
      </c>
      <c r="J14" s="3">
        <v>400</v>
      </c>
      <c r="K14" s="3">
        <v>700</v>
      </c>
      <c r="L14" s="49">
        <f t="shared" si="1"/>
        <v>1050</v>
      </c>
    </row>
    <row r="15" spans="1:12" x14ac:dyDescent="0.25">
      <c r="H15" t="s">
        <v>84</v>
      </c>
      <c r="I15" s="49">
        <f t="shared" si="0"/>
        <v>40</v>
      </c>
      <c r="J15" s="3">
        <v>400</v>
      </c>
      <c r="K15" s="3">
        <v>700</v>
      </c>
      <c r="L15" s="49">
        <f t="shared" si="1"/>
        <v>1050</v>
      </c>
    </row>
    <row r="16" spans="1:12" x14ac:dyDescent="0.25">
      <c r="H16" t="s">
        <v>85</v>
      </c>
      <c r="I16" s="49">
        <f>J16*0.1</f>
        <v>40</v>
      </c>
      <c r="J16" s="3">
        <v>400</v>
      </c>
      <c r="K16" s="3">
        <v>700</v>
      </c>
      <c r="L16" s="49">
        <f>K16*1.5</f>
        <v>1050</v>
      </c>
    </row>
    <row r="17" spans="8:12" x14ac:dyDescent="0.25">
      <c r="H17" t="s">
        <v>78</v>
      </c>
      <c r="I17" s="49">
        <f t="shared" si="0"/>
        <v>40</v>
      </c>
      <c r="J17" s="3">
        <v>400</v>
      </c>
      <c r="K17" s="3">
        <v>700</v>
      </c>
      <c r="L17" s="49">
        <f t="shared" si="1"/>
        <v>1050</v>
      </c>
    </row>
    <row r="18" spans="8:12" x14ac:dyDescent="0.25">
      <c r="H18" t="s">
        <v>79</v>
      </c>
      <c r="I18" s="49">
        <f>J18*0.1</f>
        <v>40</v>
      </c>
      <c r="J18" s="3">
        <v>400</v>
      </c>
      <c r="K18" s="3">
        <v>700</v>
      </c>
      <c r="L18" s="49">
        <f>K18*1.5</f>
        <v>1050</v>
      </c>
    </row>
    <row r="19" spans="8:12" x14ac:dyDescent="0.25">
      <c r="H19" t="s">
        <v>59</v>
      </c>
      <c r="I19" s="49">
        <f t="shared" si="0"/>
        <v>45</v>
      </c>
      <c r="J19" s="3">
        <v>450</v>
      </c>
      <c r="K19" s="3">
        <v>900</v>
      </c>
      <c r="L19" s="49">
        <f t="shared" si="1"/>
        <v>1350</v>
      </c>
    </row>
    <row r="20" spans="8:12" x14ac:dyDescent="0.25">
      <c r="H20" t="s">
        <v>64</v>
      </c>
      <c r="I20" s="49">
        <f t="shared" si="0"/>
        <v>40</v>
      </c>
      <c r="J20" s="3">
        <v>400</v>
      </c>
      <c r="K20" s="3">
        <v>800</v>
      </c>
      <c r="L20" s="49">
        <f t="shared" si="1"/>
        <v>1200</v>
      </c>
    </row>
    <row r="21" spans="8:12" x14ac:dyDescent="0.25">
      <c r="H21" t="s">
        <v>60</v>
      </c>
      <c r="I21" s="49">
        <f t="shared" si="0"/>
        <v>55</v>
      </c>
      <c r="J21" s="3">
        <v>550</v>
      </c>
      <c r="K21" s="3">
        <v>1100</v>
      </c>
      <c r="L21" s="49">
        <f t="shared" si="1"/>
        <v>1650</v>
      </c>
    </row>
    <row r="22" spans="8:12" x14ac:dyDescent="0.25">
      <c r="H22" t="s">
        <v>65</v>
      </c>
      <c r="I22" s="49">
        <f t="shared" si="0"/>
        <v>40</v>
      </c>
      <c r="J22" s="3">
        <v>400</v>
      </c>
      <c r="K22" s="3">
        <v>800</v>
      </c>
      <c r="L22" s="49">
        <f t="shared" si="1"/>
        <v>1200</v>
      </c>
    </row>
    <row r="23" spans="8:12" x14ac:dyDescent="0.25">
      <c r="H23" t="s">
        <v>66</v>
      </c>
      <c r="I23" s="49">
        <f t="shared" si="0"/>
        <v>100</v>
      </c>
      <c r="J23" s="3">
        <v>1000</v>
      </c>
      <c r="K23" s="3">
        <v>2000</v>
      </c>
      <c r="L23" s="49">
        <f t="shared" si="1"/>
        <v>3000</v>
      </c>
    </row>
    <row r="24" spans="8:12" x14ac:dyDescent="0.25">
      <c r="H24" t="s">
        <v>67</v>
      </c>
      <c r="I24" s="49">
        <f t="shared" si="0"/>
        <v>40</v>
      </c>
      <c r="J24" s="3">
        <v>400</v>
      </c>
      <c r="K24" s="3">
        <v>800</v>
      </c>
      <c r="L24" s="49">
        <f t="shared" si="1"/>
        <v>1200</v>
      </c>
    </row>
    <row r="25" spans="8:12" x14ac:dyDescent="0.25">
      <c r="H25" t="s">
        <v>68</v>
      </c>
      <c r="I25" s="49">
        <f t="shared" si="0"/>
        <v>40</v>
      </c>
      <c r="J25" s="3">
        <v>400</v>
      </c>
      <c r="K25" s="3">
        <v>800</v>
      </c>
      <c r="L25" s="49">
        <f t="shared" si="1"/>
        <v>1200</v>
      </c>
    </row>
    <row r="26" spans="8:12" x14ac:dyDescent="0.25">
      <c r="H26" s="50"/>
      <c r="J26" s="3"/>
      <c r="K26" s="3"/>
    </row>
  </sheetData>
  <sheetProtection algorithmName="SHA-512" hashValue="vBaCR+EoTyOCF1OXzazMNa6oksuEl3fjnziQ9qP76ifWRWphTjr9V15CJtgxXg44zXBq/HjsD35Ke/3pn46PqQ==" saltValue="6oT4p6NN2XcRaLYs5k5yYw==" spinCount="100000" sheet="1" objects="1" scenarios="1" selectLockedCells="1"/>
  <mergeCells count="3">
    <mergeCell ref="B1:C1"/>
    <mergeCell ref="D1:E1"/>
    <mergeCell ref="J1:K1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DECLARACION</vt:lpstr>
      <vt:lpstr>TRIGO</vt:lpstr>
      <vt:lpstr>CEBADA</vt:lpstr>
      <vt:lpstr>COLZA</vt:lpstr>
      <vt:lpstr>CARINATA</vt:lpstr>
      <vt:lpstr>SOJA</vt:lpstr>
      <vt:lpstr>MAIZ</vt:lpstr>
      <vt:lpstr>Datos</vt:lpstr>
      <vt:lpstr>Codigos</vt:lpstr>
      <vt:lpstr>Valores</vt:lpstr>
      <vt:lpstr>CARINATA!Títulos_a_imprimir</vt:lpstr>
      <vt:lpstr>CEBADA!Títulos_a_imprimir</vt:lpstr>
      <vt:lpstr>COLZA!Títulos_a_imprimir</vt:lpstr>
      <vt:lpstr>MAIZ!Títulos_a_imprimir</vt:lpstr>
      <vt:lpstr>SOJA!Títulos_a_imprimir</vt:lpstr>
      <vt:lpstr>TRIGO!Títulos_a_imprimir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Pereira, María Lorena</dc:creator>
  <cp:keywords/>
  <dc:description/>
  <cp:lastModifiedBy>Menchaca, Ana Carolina</cp:lastModifiedBy>
  <cp:revision/>
  <dcterms:created xsi:type="dcterms:W3CDTF">2025-02-11T14:05:03Z</dcterms:created>
  <dcterms:modified xsi:type="dcterms:W3CDTF">2026-04-08T16:59:32Z</dcterms:modified>
  <cp:category/>
  <cp:contentStatus/>
</cp:coreProperties>
</file>