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Jupiter\Departamento_Agronomico\TARIFAS\TARIFA 26-27\CULTIVOS AGRÍCOLAS\INVIERNO\"/>
    </mc:Choice>
  </mc:AlternateContent>
  <xr:revisionPtr revIDLastSave="0" documentId="13_ncr:1_{781B8F4E-336B-4BA4-8B21-A84ED2CE6269}" xr6:coauthVersionLast="47" xr6:coauthVersionMax="47" xr10:uidLastSave="{00000000-0000-0000-0000-000000000000}"/>
  <workbookProtection workbookAlgorithmName="SHA-512" workbookHashValue="NSVMBbolpZL9/M4Xbwy9s++3D3oGeBQiUHyB63eZO/oor5WkPZjCcO3/bHRH7nBjkqqkZdThb5LHVi4jtN6vjg==" workbookSaltValue="SVgfT63gBYtrHW1CuvIDDw==" workbookSpinCount="100000" lockStructure="1"/>
  <bookViews>
    <workbookView xWindow="-120" yWindow="-120" windowWidth="20730" windowHeight="11040" xr2:uid="{00000000-000D-0000-FFFF-FFFF00000000}"/>
  </bookViews>
  <sheets>
    <sheet name="DECLARACION" sheetId="4" r:id="rId1"/>
    <sheet name="TRIGO" sheetId="12" state="hidden" r:id="rId2"/>
    <sheet name="CEBADA" sheetId="13" state="hidden" r:id="rId3"/>
    <sheet name="COLZA" sheetId="14" state="hidden" r:id="rId4"/>
    <sheet name="CARINATA" sheetId="15" state="hidden" r:id="rId5"/>
    <sheet name="SOJA" sheetId="5" state="hidden" r:id="rId6"/>
    <sheet name="MAIZ" sheetId="11" state="hidden" r:id="rId7"/>
    <sheet name="Datos" sheetId="3" state="hidden" r:id="rId8"/>
    <sheet name="Codigos" sheetId="2" state="hidden" r:id="rId9"/>
    <sheet name="Valores" sheetId="1" state="hidden" r:id="rId10"/>
  </sheets>
  <definedNames>
    <definedName name="_xleta.IF" hidden="1" xlm="1">#NAME?</definedName>
    <definedName name="_xleta.N" hidden="1" xlm="1">#NAME?</definedName>
    <definedName name="_xleta.NOT" hidden="1" xlm="1">#NAME?</definedName>
    <definedName name="_xlnm.Print_Titles" localSheetId="4">CARINATA!$15:$18</definedName>
    <definedName name="_xlnm.Print_Titles" localSheetId="2">CEBADA!$15:$18</definedName>
    <definedName name="_xlnm.Print_Titles" localSheetId="3">COLZA!$15:$18</definedName>
    <definedName name="_xlnm.Print_Titles" localSheetId="6">MAIZ!$15:$18</definedName>
    <definedName name="_xlnm.Print_Titles" localSheetId="5">SOJA!$15:$18</definedName>
    <definedName name="_xlnm.Print_Titles" localSheetId="1">TRIGO!$15:$18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0" i="12" l="1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N13" i="11" l="1"/>
  <c r="M13" i="11"/>
  <c r="K13" i="11"/>
  <c r="O13" i="11"/>
  <c r="L13" i="11"/>
  <c r="O13" i="5"/>
  <c r="N13" i="5"/>
  <c r="M13" i="5"/>
  <c r="L13" i="5"/>
  <c r="K13" i="5"/>
  <c r="J8" i="15"/>
  <c r="J11" i="15"/>
  <c r="N13" i="15"/>
  <c r="M13" i="15"/>
  <c r="K13" i="15"/>
  <c r="O13" i="15"/>
  <c r="L13" i="15"/>
  <c r="O13" i="14" l="1"/>
  <c r="N13" i="14"/>
  <c r="M13" i="14"/>
  <c r="L13" i="14"/>
  <c r="K13" i="14"/>
  <c r="O13" i="13"/>
  <c r="N13" i="13"/>
  <c r="M13" i="13"/>
  <c r="L13" i="13"/>
  <c r="K13" i="13"/>
  <c r="O13" i="12" l="1"/>
  <c r="L13" i="12"/>
  <c r="D3" i="15" l="1"/>
  <c r="D3" i="14"/>
  <c r="D3" i="13"/>
  <c r="D3" i="12"/>
  <c r="D3" i="11"/>
  <c r="D3" i="5"/>
  <c r="N13" i="12" l="1"/>
  <c r="M13" i="12"/>
  <c r="K13" i="12"/>
  <c r="J13" i="12"/>
  <c r="J11" i="12"/>
  <c r="J8" i="12"/>
  <c r="J2" i="12"/>
  <c r="J13" i="13"/>
  <c r="J11" i="13"/>
  <c r="J8" i="13"/>
  <c r="J2" i="13"/>
  <c r="J13" i="14"/>
  <c r="J11" i="14"/>
  <c r="J8" i="14"/>
  <c r="J2" i="14"/>
  <c r="J13" i="15"/>
  <c r="J2" i="15"/>
  <c r="L16" i="1" l="1"/>
  <c r="I16" i="1"/>
  <c r="J13" i="11"/>
  <c r="J11" i="11"/>
  <c r="J8" i="11"/>
  <c r="J13" i="5" l="1"/>
  <c r="J11" i="5" l="1"/>
  <c r="J8" i="5"/>
  <c r="H6" i="4" l="1"/>
  <c r="J46" i="11" l="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2" i="11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2" i="5"/>
  <c r="J46" i="15"/>
  <c r="J45" i="15"/>
  <c r="J44" i="15"/>
  <c r="J43" i="15"/>
  <c r="J42" i="15"/>
  <c r="J41" i="15"/>
  <c r="J40" i="15"/>
  <c r="J39" i="15"/>
  <c r="J38" i="15"/>
  <c r="J37" i="15"/>
  <c r="J36" i="15"/>
  <c r="J35" i="15"/>
  <c r="J34" i="15"/>
  <c r="J33" i="15"/>
  <c r="J32" i="15"/>
  <c r="J31" i="15"/>
  <c r="J30" i="15"/>
  <c r="J29" i="15"/>
  <c r="J28" i="15"/>
  <c r="J27" i="15"/>
  <c r="J26" i="15"/>
  <c r="J25" i="15"/>
  <c r="J24" i="15"/>
  <c r="J23" i="15"/>
  <c r="J22" i="15"/>
  <c r="J21" i="15"/>
  <c r="J20" i="15"/>
  <c r="J19" i="15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19" i="12"/>
  <c r="D8" i="15" l="1"/>
  <c r="D8" i="14"/>
  <c r="D8" i="13"/>
  <c r="D8" i="12"/>
  <c r="D8" i="11"/>
  <c r="D8" i="5" l="1"/>
  <c r="H10" i="4" l="1"/>
  <c r="L25" i="1" l="1"/>
  <c r="I25" i="1"/>
  <c r="L24" i="1"/>
  <c r="I24" i="1"/>
  <c r="L23" i="1"/>
  <c r="I23" i="1"/>
  <c r="L22" i="1"/>
  <c r="I22" i="1"/>
  <c r="L21" i="1"/>
  <c r="I21" i="1"/>
  <c r="L20" i="1"/>
  <c r="I20" i="1"/>
  <c r="L19" i="1"/>
  <c r="I19" i="1"/>
  <c r="L18" i="1"/>
  <c r="I18" i="1"/>
  <c r="L17" i="1"/>
  <c r="I17" i="1"/>
  <c r="L15" i="1"/>
  <c r="I15" i="1"/>
  <c r="L14" i="1"/>
  <c r="I14" i="1"/>
  <c r="L13" i="1"/>
  <c r="I13" i="1"/>
  <c r="L12" i="1"/>
  <c r="I12" i="1"/>
  <c r="L11" i="1"/>
  <c r="I11" i="1"/>
  <c r="L10" i="1"/>
  <c r="I10" i="1"/>
  <c r="L9" i="1"/>
  <c r="I9" i="1"/>
  <c r="L8" i="1"/>
  <c r="I8" i="1"/>
  <c r="L7" i="1"/>
  <c r="I7" i="1"/>
  <c r="L6" i="1"/>
  <c r="I6" i="1"/>
  <c r="L5" i="1"/>
  <c r="I5" i="1"/>
  <c r="L4" i="1"/>
  <c r="I4" i="1"/>
  <c r="L3" i="1"/>
  <c r="I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Pereira, María Lorena</author>
  </authors>
  <commentList>
    <comment ref="J1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Solo cargar los datos en columas mínimo y máximo</t>
        </r>
      </text>
    </comment>
  </commentList>
</comments>
</file>

<file path=xl/sharedStrings.xml><?xml version="1.0" encoding="utf-8"?>
<sst xmlns="http://schemas.openxmlformats.org/spreadsheetml/2006/main" count="447" uniqueCount="143">
  <si>
    <t>V.</t>
  </si>
  <si>
    <t xml:space="preserve">1- </t>
  </si>
  <si>
    <t>La presente planilla corresponde a la declaración de los bienes asegurados y complementa el Formulario de Solicitud (Fórmula 396-GRNIZO)</t>
  </si>
  <si>
    <t xml:space="preserve">2- </t>
  </si>
  <si>
    <t>Se debe iniciar la cotización con los datos de Tomador (Facturación C) o Asegurado (Facturación F) según corresponda (Certificado 0)</t>
  </si>
  <si>
    <t>Tenga en cuenta que si desea borrar un dato en una celda ya completada, debe presionar la tecla 'suprimir' o 'delete' para dejarla en blanco nuevamente.</t>
  </si>
  <si>
    <t>Código Plan de Pago</t>
  </si>
  <si>
    <t>Planes de Pagos:</t>
  </si>
  <si>
    <t>Número de Cliente (M):</t>
  </si>
  <si>
    <t>Fecha hasta</t>
  </si>
  <si>
    <t>ZAFRA A ASEGURAR:</t>
  </si>
  <si>
    <t>CULTIVOS A ASEGURAR:</t>
  </si>
  <si>
    <t xml:space="preserve">Para realizar la carga de los datos, elija de la lista desplegable los cultivos que va a asegurar y luego seleccione la hoja correspondiente </t>
  </si>
  <si>
    <t>Código Cultivo</t>
  </si>
  <si>
    <t>CULTIVO:</t>
  </si>
  <si>
    <t>TRIGO</t>
  </si>
  <si>
    <t>SUPERFICIE ASEGURADA</t>
  </si>
  <si>
    <t>COBERTURA DE INVERSIÓN</t>
  </si>
  <si>
    <t>Garantía (Kg/ha)</t>
  </si>
  <si>
    <t>Inicio de Cobertura por Chacra (Kg/ha)</t>
  </si>
  <si>
    <t>Valor del grano (U$S/ton)</t>
  </si>
  <si>
    <t>Limite por Chcra (Kg/Ha)</t>
  </si>
  <si>
    <t>DAÑOS DIRECTOS</t>
  </si>
  <si>
    <t>Daños Directos</t>
  </si>
  <si>
    <t>Aforo (U$S/ha)</t>
  </si>
  <si>
    <t>Granizo/Inc</t>
  </si>
  <si>
    <t>Resiembra</t>
  </si>
  <si>
    <t>Viento</t>
  </si>
  <si>
    <t xml:space="preserve">Falta de Piso </t>
  </si>
  <si>
    <t>Helada</t>
  </si>
  <si>
    <t>Código Granizo/Inc.</t>
  </si>
  <si>
    <t>Código Viento</t>
  </si>
  <si>
    <t>Resiembra S/N</t>
  </si>
  <si>
    <t>Código Flata de Piso</t>
  </si>
  <si>
    <t>Codigo_Resiembra</t>
  </si>
  <si>
    <t>DATOS DEL CULTIVO TRIGO</t>
  </si>
  <si>
    <t>Datos del bien</t>
  </si>
  <si>
    <t>Ubicación</t>
  </si>
  <si>
    <t>Cultivo</t>
  </si>
  <si>
    <t>Acreedor</t>
  </si>
  <si>
    <t>Grados Decimales</t>
  </si>
  <si>
    <t>Superficie</t>
  </si>
  <si>
    <t>Nombre de Chacra</t>
  </si>
  <si>
    <t>Depto.</t>
  </si>
  <si>
    <t>Lat.</t>
  </si>
  <si>
    <t>Long.</t>
  </si>
  <si>
    <t>ha</t>
  </si>
  <si>
    <t>Código del Acreedor</t>
  </si>
  <si>
    <t>Observaciones</t>
  </si>
  <si>
    <t>Cód Dpto</t>
  </si>
  <si>
    <t>CEBADA</t>
  </si>
  <si>
    <t>DATOS DEL CULTIVO CEBADA</t>
  </si>
  <si>
    <t>COLZA</t>
  </si>
  <si>
    <t>DATOS DEL CULTIVO COLZA</t>
  </si>
  <si>
    <t>CARINATA</t>
  </si>
  <si>
    <t>DATOS DEL CULTIVO CARINATA</t>
  </si>
  <si>
    <t>SOJA</t>
  </si>
  <si>
    <t>DATOS DEL CULTIVO SOJA</t>
  </si>
  <si>
    <t>MAIZ</t>
  </si>
  <si>
    <t>DATOS DEL CULTIVO MAIZ</t>
  </si>
  <si>
    <t>CULTIVO</t>
  </si>
  <si>
    <t>VIENTO</t>
  </si>
  <si>
    <t>INVIERNO</t>
  </si>
  <si>
    <t>VERANO</t>
  </si>
  <si>
    <t>GIRASOL</t>
  </si>
  <si>
    <t>SORGO</t>
  </si>
  <si>
    <t>ARROZ</t>
  </si>
  <si>
    <t>MOHA</t>
  </si>
  <si>
    <t>SUDANGRASS</t>
  </si>
  <si>
    <t>AVENA</t>
  </si>
  <si>
    <t>LUPINO</t>
  </si>
  <si>
    <t>VICIA</t>
  </si>
  <si>
    <t>RAIGAS</t>
  </si>
  <si>
    <t>FESTUCA</t>
  </si>
  <si>
    <t>DACTYLIS</t>
  </si>
  <si>
    <t>PHALARIS</t>
  </si>
  <si>
    <t>ALFALFA</t>
  </si>
  <si>
    <t>TRÉBOL</t>
  </si>
  <si>
    <t>LOTUS</t>
  </si>
  <si>
    <t>CAMELINA</t>
  </si>
  <si>
    <t>SI</t>
  </si>
  <si>
    <t>CON HILERADO</t>
  </si>
  <si>
    <t>RESIEMBRA</t>
  </si>
  <si>
    <t>TREBOL ROJO</t>
  </si>
  <si>
    <t>TREBOL BLANCO</t>
  </si>
  <si>
    <t>Columna1</t>
  </si>
  <si>
    <t>Planes_de_Pagos</t>
  </si>
  <si>
    <t>Còdigo</t>
  </si>
  <si>
    <t>DEPARTAMENTOS</t>
  </si>
  <si>
    <t>GRANIZO/INC</t>
  </si>
  <si>
    <t>CONTADO (FECHA DE EMISIÒN)</t>
  </si>
  <si>
    <t>ARTIGAS</t>
  </si>
  <si>
    <t>FRANQUICIA 6%</t>
  </si>
  <si>
    <t>H</t>
  </si>
  <si>
    <t>S</t>
  </si>
  <si>
    <t>PREVIO PAGO</t>
  </si>
  <si>
    <t>CANELONES</t>
  </si>
  <si>
    <t>DEDUCIBLE 20%</t>
  </si>
  <si>
    <t>CONTADO</t>
  </si>
  <si>
    <t>CERRO_LARGO</t>
  </si>
  <si>
    <t>2 PAGOS</t>
  </si>
  <si>
    <t>COLONIA</t>
  </si>
  <si>
    <t>3 PAGOS</t>
  </si>
  <si>
    <t>DURAZNO</t>
  </si>
  <si>
    <t>4 PAGOS</t>
  </si>
  <si>
    <t>FLORES</t>
  </si>
  <si>
    <t>5 PAGOS</t>
  </si>
  <si>
    <t>FLORIDA</t>
  </si>
  <si>
    <t>RAIGRAS</t>
  </si>
  <si>
    <t>6 PAGOS</t>
  </si>
  <si>
    <t>LAVALLEJA</t>
  </si>
  <si>
    <t>7 PAGOS</t>
  </si>
  <si>
    <t>MONTEVIDEO</t>
  </si>
  <si>
    <t>8 PAGOS</t>
  </si>
  <si>
    <t>MALDONADO</t>
  </si>
  <si>
    <t>9 PAGOS</t>
  </si>
  <si>
    <t>PAYSANDU</t>
  </si>
  <si>
    <t>10 PAGOS</t>
  </si>
  <si>
    <t>RIO_NEGRO</t>
  </si>
  <si>
    <t>1 PAGO DIFERIDO A FIN DE VIGENCIA</t>
  </si>
  <si>
    <t>RIVERA</t>
  </si>
  <si>
    <t>ROCHA</t>
  </si>
  <si>
    <t>SALTO</t>
  </si>
  <si>
    <t>SAN_JOSE</t>
  </si>
  <si>
    <t>SORIANO</t>
  </si>
  <si>
    <t>TACUAREMBO</t>
  </si>
  <si>
    <t>TREINTA_Y_TRES</t>
  </si>
  <si>
    <t>Cerro Largo</t>
  </si>
  <si>
    <t>Río Negro</t>
  </si>
  <si>
    <t>Tacuarembó</t>
  </si>
  <si>
    <t>Treinta y Tres</t>
  </si>
  <si>
    <t>San José</t>
  </si>
  <si>
    <t>Rio Negro</t>
  </si>
  <si>
    <t>San Jose</t>
  </si>
  <si>
    <t>Paysandú</t>
  </si>
  <si>
    <t>INICIO DE COBERTURA</t>
  </si>
  <si>
    <t>GARANTIA</t>
  </si>
  <si>
    <t>VALOR GRANO</t>
  </si>
  <si>
    <t>AFORO</t>
  </si>
  <si>
    <t>MINIMO</t>
  </si>
  <si>
    <t>MAXIMO</t>
  </si>
  <si>
    <t>ZAFRA 2026-2027</t>
  </si>
  <si>
    <t>Procesado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</si>
</sst>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0"/>
  </numFmts>
  <fonts count="21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Tahoma"/>
      <family val="2"/>
    </font>
    <font>
      <sz val="10"/>
      <name val="Tahoma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EBEFDF"/>
        <bgColor theme="0"/>
      </patternFill>
    </fill>
    <fill>
      <patternFill patternType="solid">
        <fgColor rgb="FFEDEDED"/>
        <bgColor theme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303C"/>
        <bgColor theme="0"/>
      </patternFill>
    </fill>
    <fill>
      <patternFill patternType="solid">
        <fgColor rgb="FFD6DCDA"/>
        <bgColor theme="0"/>
      </patternFill>
    </fill>
    <fill>
      <patternFill patternType="solid">
        <fgColor rgb="FFACB9CA"/>
        <bgColor theme="0"/>
      </patternFill>
    </fill>
    <fill>
      <patternFill patternType="solid">
        <fgColor theme="0" tint="-4.9989318521683403E-2"/>
        <bgColor theme="0"/>
      </patternFill>
    </fill>
    <fill>
      <patternFill patternType="solid">
        <fgColor rgb="FFE5F4D0"/>
        <bgColor theme="0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5" tint="0.39997558519241921"/>
      </top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4">
    <xf numFmtId="0" fontId="0" fillId="0" borderId="0" xfId="0"/>
    <xf numFmtId="0" fontId="0" fillId="0" borderId="3" xfId="0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3" fillId="2" borderId="0" xfId="0" applyFont="1" applyFill="1"/>
    <xf numFmtId="0" fontId="4" fillId="0" borderId="0" xfId="0" applyFont="1"/>
    <xf numFmtId="0" fontId="0" fillId="3" borderId="10" xfId="0" applyFill="1" applyBorder="1"/>
    <xf numFmtId="0" fontId="2" fillId="3" borderId="0" xfId="0" applyFont="1" applyFill="1"/>
    <xf numFmtId="0" fontId="6" fillId="4" borderId="11" xfId="0" applyFont="1" applyFill="1" applyBorder="1"/>
    <xf numFmtId="0" fontId="0" fillId="0" borderId="0" xfId="0" applyAlignment="1">
      <alignment horizontal="right"/>
    </xf>
    <xf numFmtId="0" fontId="0" fillId="0" borderId="10" xfId="0" applyBorder="1"/>
    <xf numFmtId="0" fontId="6" fillId="0" borderId="11" xfId="0" applyFont="1" applyBorder="1"/>
    <xf numFmtId="0" fontId="7" fillId="4" borderId="11" xfId="0" applyFont="1" applyFill="1" applyBorder="1"/>
    <xf numFmtId="0" fontId="0" fillId="0" borderId="12" xfId="0" applyBorder="1"/>
    <xf numFmtId="0" fontId="8" fillId="0" borderId="11" xfId="0" applyFont="1" applyBorder="1"/>
    <xf numFmtId="0" fontId="8" fillId="4" borderId="11" xfId="0" applyFont="1" applyFill="1" applyBorder="1"/>
    <xf numFmtId="0" fontId="5" fillId="0" borderId="0" xfId="0" applyFont="1" applyAlignment="1">
      <alignment horizontal="center"/>
    </xf>
    <xf numFmtId="0" fontId="3" fillId="2" borderId="13" xfId="0" applyFont="1" applyFill="1" applyBorder="1"/>
    <xf numFmtId="0" fontId="0" fillId="0" borderId="14" xfId="0" applyBorder="1"/>
    <xf numFmtId="0" fontId="10" fillId="0" borderId="16" xfId="0" applyFont="1" applyBorder="1" applyAlignment="1">
      <alignment vertical="top" wrapText="1"/>
    </xf>
    <xf numFmtId="0" fontId="0" fillId="7" borderId="0" xfId="0" applyFill="1" applyAlignment="1">
      <alignment vertical="center"/>
    </xf>
    <xf numFmtId="49" fontId="11" fillId="9" borderId="16" xfId="1" applyNumberFormat="1" applyFont="1" applyFill="1" applyBorder="1" applyAlignment="1" applyProtection="1">
      <alignment vertical="center" wrapText="1"/>
      <protection locked="0"/>
    </xf>
    <xf numFmtId="49" fontId="11" fillId="9" borderId="17" xfId="1" applyNumberFormat="1" applyFont="1" applyFill="1" applyBorder="1" applyAlignment="1" applyProtection="1">
      <alignment vertical="center" wrapText="1"/>
      <protection locked="0"/>
    </xf>
    <xf numFmtId="0" fontId="0" fillId="7" borderId="0" xfId="0" applyFill="1" applyAlignment="1">
      <alignment horizontal="center" vertical="center" wrapText="1"/>
    </xf>
    <xf numFmtId="14" fontId="0" fillId="10" borderId="0" xfId="0" applyNumberFormat="1" applyFill="1"/>
    <xf numFmtId="0" fontId="0" fillId="10" borderId="0" xfId="0" applyFill="1"/>
    <xf numFmtId="0" fontId="15" fillId="12" borderId="26" xfId="0" applyFont="1" applyFill="1" applyBorder="1" applyAlignment="1">
      <alignment horizontal="center" vertical="center" wrapText="1"/>
    </xf>
    <xf numFmtId="0" fontId="15" fillId="13" borderId="26" xfId="0" applyFont="1" applyFill="1" applyBorder="1" applyAlignment="1">
      <alignment horizontal="center" vertical="center" wrapText="1"/>
    </xf>
    <xf numFmtId="3" fontId="16" fillId="14" borderId="26" xfId="0" applyNumberFormat="1" applyFont="1" applyFill="1" applyBorder="1" applyAlignment="1" applyProtection="1">
      <alignment horizontal="center" vertical="center" wrapText="1"/>
      <protection locked="0"/>
    </xf>
    <xf numFmtId="0" fontId="15" fillId="15" borderId="26" xfId="0" applyFont="1" applyFill="1" applyBorder="1" applyAlignment="1">
      <alignment horizontal="center" vertical="center" wrapText="1"/>
    </xf>
    <xf numFmtId="49" fontId="16" fillId="14" borderId="26" xfId="0" applyNumberFormat="1" applyFont="1" applyFill="1" applyBorder="1" applyAlignment="1" applyProtection="1">
      <alignment horizontal="center" vertical="center" wrapText="1"/>
      <protection locked="0"/>
    </xf>
    <xf numFmtId="0" fontId="15" fillId="9" borderId="2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11" borderId="26" xfId="0" applyFont="1" applyFill="1" applyBorder="1" applyAlignment="1">
      <alignment horizontal="center" vertical="center" wrapText="1"/>
    </xf>
    <xf numFmtId="0" fontId="17" fillId="11" borderId="26" xfId="0" applyFont="1" applyFill="1" applyBorder="1" applyAlignment="1">
      <alignment vertical="center" wrapText="1"/>
    </xf>
    <xf numFmtId="0" fontId="17" fillId="11" borderId="26" xfId="0" applyFont="1" applyFill="1" applyBorder="1" applyAlignment="1">
      <alignment horizontal="center" vertical="center" wrapText="1"/>
    </xf>
    <xf numFmtId="164" fontId="18" fillId="14" borderId="26" xfId="0" applyNumberFormat="1" applyFont="1" applyFill="1" applyBorder="1" applyAlignment="1" applyProtection="1">
      <alignment horizontal="center" vertical="center" wrapText="1"/>
      <protection locked="0"/>
    </xf>
    <xf numFmtId="164" fontId="16" fillId="14" borderId="26" xfId="0" applyNumberFormat="1" applyFont="1" applyFill="1" applyBorder="1" applyAlignment="1" applyProtection="1">
      <alignment horizontal="center" vertical="center" wrapText="1"/>
      <protection locked="0"/>
    </xf>
    <xf numFmtId="2" fontId="16" fillId="16" borderId="26" xfId="0" applyNumberFormat="1" applyFont="1" applyFill="1" applyBorder="1" applyAlignment="1" applyProtection="1">
      <alignment horizontal="center" vertical="center" wrapText="1"/>
      <protection locked="0"/>
    </xf>
    <xf numFmtId="1" fontId="16" fillId="14" borderId="26" xfId="0" applyNumberFormat="1" applyFont="1" applyFill="1" applyBorder="1" applyAlignment="1" applyProtection="1">
      <alignment horizontal="center" vertical="center" wrapText="1"/>
      <protection locked="0"/>
    </xf>
    <xf numFmtId="3" fontId="16" fillId="14" borderId="2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" fontId="11" fillId="9" borderId="17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9" xfId="0" applyBorder="1"/>
    <xf numFmtId="3" fontId="0" fillId="0" borderId="29" xfId="0" applyNumberFormat="1" applyBorder="1"/>
    <xf numFmtId="0" fontId="0" fillId="17" borderId="0" xfId="0" applyFill="1"/>
    <xf numFmtId="0" fontId="0" fillId="0" borderId="30" xfId="0" applyBorder="1"/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9" fontId="0" fillId="0" borderId="0" xfId="0" applyNumberFormat="1"/>
    <xf numFmtId="9" fontId="0" fillId="4" borderId="11" xfId="0" applyNumberFormat="1" applyFill="1" applyBorder="1"/>
    <xf numFmtId="9" fontId="0" fillId="0" borderId="11" xfId="0" applyNumberFormat="1" applyBorder="1"/>
    <xf numFmtId="9" fontId="16" fillId="14" borderId="26" xfId="2" applyFont="1" applyFill="1" applyBorder="1" applyAlignment="1" applyProtection="1">
      <alignment horizontal="center" vertical="center" wrapText="1"/>
      <protection locked="0"/>
    </xf>
    <xf numFmtId="0" fontId="15" fillId="12" borderId="26" xfId="0" applyFont="1" applyFill="1" applyBorder="1" applyAlignment="1">
      <alignment horizontal="left" vertical="center" wrapText="1"/>
    </xf>
    <xf numFmtId="0" fontId="15" fillId="13" borderId="0" xfId="0" applyFont="1" applyFill="1" applyAlignment="1">
      <alignment horizontal="left" vertical="center" wrapText="1"/>
    </xf>
    <xf numFmtId="0" fontId="0" fillId="20" borderId="0" xfId="0" applyFill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20" fillId="0" borderId="29" xfId="0" applyFont="1" applyBorder="1"/>
    <xf numFmtId="0" fontId="16" fillId="16" borderId="26" xfId="1" applyNumberFormat="1" applyFont="1" applyFill="1" applyBorder="1" applyAlignment="1" applyProtection="1">
      <alignment horizontal="center" vertical="center" wrapText="1"/>
      <protection locked="0"/>
    </xf>
    <xf numFmtId="9" fontId="0" fillId="18" borderId="31" xfId="0" applyNumberFormat="1" applyFill="1" applyBorder="1"/>
    <xf numFmtId="0" fontId="10" fillId="8" borderId="17" xfId="0" applyFont="1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0" xfId="0" applyFont="1" applyFill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10" fillId="8" borderId="0" xfId="0" applyFont="1" applyFill="1" applyAlignment="1">
      <alignment horizontal="center" vertical="center"/>
    </xf>
    <xf numFmtId="49" fontId="11" fillId="9" borderId="16" xfId="1" applyNumberFormat="1" applyFont="1" applyFill="1" applyBorder="1" applyAlignment="1" applyProtection="1">
      <alignment horizontal="center" vertical="center" wrapText="1"/>
      <protection locked="0"/>
    </xf>
    <xf numFmtId="49" fontId="11" fillId="9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vertical="top" wrapText="1"/>
    </xf>
    <xf numFmtId="4" fontId="16" fillId="16" borderId="17" xfId="0" applyNumberFormat="1" applyFont="1" applyFill="1" applyBorder="1" applyAlignment="1" applyProtection="1">
      <alignment horizontal="center" vertical="center" wrapText="1"/>
      <protection locked="0"/>
    </xf>
    <xf numFmtId="4" fontId="16" fillId="16" borderId="22" xfId="0" applyNumberFormat="1" applyFont="1" applyFill="1" applyBorder="1" applyAlignment="1" applyProtection="1">
      <alignment horizontal="center" vertical="center" wrapText="1"/>
      <protection locked="0"/>
    </xf>
    <xf numFmtId="0" fontId="10" fillId="8" borderId="22" xfId="0" applyFont="1" applyFill="1" applyBorder="1" applyAlignment="1">
      <alignment horizontal="center" vertical="center"/>
    </xf>
    <xf numFmtId="49" fontId="11" fillId="9" borderId="17" xfId="1" applyNumberFormat="1" applyFont="1" applyFill="1" applyBorder="1" applyAlignment="1" applyProtection="1">
      <alignment horizontal="center" vertical="center" wrapText="1"/>
    </xf>
    <xf numFmtId="49" fontId="11" fillId="9" borderId="22" xfId="1" applyNumberFormat="1" applyFont="1" applyFill="1" applyBorder="1" applyAlignment="1" applyProtection="1">
      <alignment horizontal="center" vertical="center" wrapText="1"/>
    </xf>
    <xf numFmtId="2" fontId="11" fillId="9" borderId="17" xfId="1" applyNumberFormat="1" applyFont="1" applyFill="1" applyBorder="1" applyAlignment="1" applyProtection="1">
      <alignment horizontal="center" vertical="center" wrapText="1"/>
    </xf>
    <xf numFmtId="2" fontId="11" fillId="9" borderId="22" xfId="1" applyNumberFormat="1" applyFont="1" applyFill="1" applyBorder="1" applyAlignment="1" applyProtection="1">
      <alignment horizontal="center" vertical="center" wrapText="1"/>
    </xf>
    <xf numFmtId="0" fontId="14" fillId="11" borderId="23" xfId="0" applyFont="1" applyFill="1" applyBorder="1" applyAlignment="1">
      <alignment horizontal="center" vertical="center" wrapText="1"/>
    </xf>
    <xf numFmtId="0" fontId="14" fillId="11" borderId="19" xfId="0" applyFont="1" applyFill="1" applyBorder="1" applyAlignment="1">
      <alignment horizontal="center" vertical="center" wrapText="1"/>
    </xf>
    <xf numFmtId="0" fontId="14" fillId="11" borderId="20" xfId="0" applyFont="1" applyFill="1" applyBorder="1" applyAlignment="1">
      <alignment horizontal="center" vertical="center" wrapText="1"/>
    </xf>
    <xf numFmtId="0" fontId="14" fillId="11" borderId="24" xfId="0" applyFont="1" applyFill="1" applyBorder="1" applyAlignment="1">
      <alignment horizontal="center" vertical="center" wrapText="1"/>
    </xf>
    <xf numFmtId="0" fontId="14" fillId="11" borderId="15" xfId="0" applyFont="1" applyFill="1" applyBorder="1" applyAlignment="1">
      <alignment horizontal="center" vertical="center" wrapText="1"/>
    </xf>
    <xf numFmtId="0" fontId="14" fillId="11" borderId="25" xfId="0" applyFont="1" applyFill="1" applyBorder="1" applyAlignment="1">
      <alignment horizontal="center" vertical="center" wrapText="1"/>
    </xf>
    <xf numFmtId="0" fontId="14" fillId="11" borderId="16" xfId="0" applyFont="1" applyFill="1" applyBorder="1" applyAlignment="1">
      <alignment horizontal="center" vertical="center" wrapText="1"/>
    </xf>
    <xf numFmtId="0" fontId="14" fillId="11" borderId="0" xfId="0" applyFont="1" applyFill="1" applyAlignment="1">
      <alignment horizontal="center" vertical="center" wrapText="1"/>
    </xf>
    <xf numFmtId="0" fontId="14" fillId="11" borderId="17" xfId="0" applyFont="1" applyFill="1" applyBorder="1" applyAlignment="1">
      <alignment horizontal="center" vertical="center"/>
    </xf>
    <xf numFmtId="0" fontId="14" fillId="11" borderId="22" xfId="0" applyFont="1" applyFill="1" applyBorder="1" applyAlignment="1">
      <alignment horizontal="center" vertical="center"/>
    </xf>
    <xf numFmtId="0" fontId="14" fillId="11" borderId="17" xfId="0" applyFont="1" applyFill="1" applyBorder="1" applyAlignment="1">
      <alignment horizontal="center" vertical="center" wrapText="1"/>
    </xf>
    <xf numFmtId="0" fontId="14" fillId="11" borderId="18" xfId="0" applyFont="1" applyFill="1" applyBorder="1" applyAlignment="1">
      <alignment horizontal="center" vertical="center" wrapText="1"/>
    </xf>
    <xf numFmtId="0" fontId="14" fillId="11" borderId="22" xfId="0" applyFont="1" applyFill="1" applyBorder="1" applyAlignment="1">
      <alignment horizontal="center" vertical="center" wrapText="1"/>
    </xf>
    <xf numFmtId="0" fontId="14" fillId="11" borderId="27" xfId="0" applyFont="1" applyFill="1" applyBorder="1" applyAlignment="1">
      <alignment horizontal="center" vertical="center" wrapText="1"/>
    </xf>
    <xf numFmtId="0" fontId="14" fillId="11" borderId="28" xfId="0" applyFont="1" applyFill="1" applyBorder="1" applyAlignment="1">
      <alignment horizontal="center" vertical="center" wrapText="1"/>
    </xf>
    <xf numFmtId="0" fontId="17" fillId="11" borderId="17" xfId="0" applyFont="1" applyFill="1" applyBorder="1" applyAlignment="1">
      <alignment horizontal="center" vertical="center" wrapText="1"/>
    </xf>
    <xf numFmtId="0" fontId="17" fillId="11" borderId="22" xfId="0" applyFont="1" applyFill="1" applyBorder="1" applyAlignment="1">
      <alignment horizontal="center" vertical="center" wrapText="1"/>
    </xf>
    <xf numFmtId="0" fontId="16" fillId="16" borderId="17" xfId="0" applyFont="1" applyFill="1" applyBorder="1" applyAlignment="1" applyProtection="1">
      <alignment horizontal="center" vertical="center" wrapText="1"/>
      <protection locked="0"/>
    </xf>
    <xf numFmtId="0" fontId="16" fillId="16" borderId="22" xfId="0" applyFont="1" applyFill="1" applyBorder="1" applyAlignment="1" applyProtection="1">
      <alignment horizontal="center" vertical="center" wrapText="1"/>
      <protection locked="0"/>
    </xf>
    <xf numFmtId="0" fontId="15" fillId="15" borderId="17" xfId="0" applyFont="1" applyFill="1" applyBorder="1" applyAlignment="1">
      <alignment horizontal="center" vertical="center" wrapText="1"/>
    </xf>
    <xf numFmtId="0" fontId="15" fillId="15" borderId="2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9" fillId="6" borderId="0" xfId="0" applyFont="1" applyFill="1" applyAlignment="1">
      <alignment horizontal="center"/>
    </xf>
    <xf numFmtId="0" fontId="0" fillId="19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61"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border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 tint="-0.249977111117893"/>
          <bgColor theme="7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n">
          <color theme="0"/>
        </top>
        <bottom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n">
          <color theme="0"/>
        </top>
        <bottom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n">
          <color theme="0"/>
        </top>
        <bottom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</dxf>
    <dxf>
      <border outline="0">
        <bottom style="thin">
          <color theme="1"/>
        </bottom>
      </border>
    </dxf>
    <dxf>
      <border outline="0">
        <top style="thin">
          <color theme="5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VERANO" displayName="VERANO" ref="B2:B4" totalsRowShown="0">
  <autoFilter ref="B2:B4" xr:uid="{00000000-0009-0000-0100-000006000000}"/>
  <tableColumns count="1">
    <tableColumn id="1" xr3:uid="{00000000-0010-0000-0000-000001000000}" name="VERANO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Viento_GIRASOL" displayName="Viento_GIRASOL" ref="E2:E3" totalsRowShown="0">
  <autoFilter ref="E2:E3" xr:uid="{00000000-0009-0000-0100-00000B000000}"/>
  <tableColumns count="1">
    <tableColumn id="1" xr3:uid="{00000000-0010-0000-0100-000001000000}" name="GIRASOL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2000000}" name="Viento_SORGO" displayName="Viento_SORGO" ref="F2:F3" totalsRowShown="0">
  <autoFilter ref="F2:F3" xr:uid="{00000000-0009-0000-0100-00000C000000}"/>
  <tableColumns count="1">
    <tableColumn id="1" xr3:uid="{00000000-0010-0000-0200-000001000000}" name="SORGO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3000000}" name="Viento_ARROZ" displayName="Viento_ARROZ" ref="G2:G3" totalsRowShown="0">
  <autoFilter ref="G2:G3" xr:uid="{00000000-0009-0000-0100-00000D000000}"/>
  <tableColumns count="1">
    <tableColumn id="1" xr3:uid="{00000000-0010-0000-0300-000001000000}" name="ARROZ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4000000}" name="Viento_SUDANGRASS" displayName="Viento_SUDANGRASS" ref="I2:I3" totalsRowShown="0" headerRowDxfId="60" tableBorderDxfId="59">
  <autoFilter ref="I2:I3" xr:uid="{00000000-0009-0000-0100-00000E000000}"/>
  <tableColumns count="1">
    <tableColumn id="2" xr3:uid="{00000000-0010-0000-0400-000002000000}" name="SUDANGRASS"/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5000000}" name="Viento_SOJA" displayName="Viento_SOJA" ref="L2:L3" totalsRowShown="0">
  <autoFilter ref="L2:L3" xr:uid="{00000000-0009-0000-0100-00000F000000}"/>
  <tableColumns count="1">
    <tableColumn id="1" xr3:uid="{00000000-0010-0000-0500-000001000000}" name="SOJA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6000000}" name="Viento_MAIZ" displayName="Viento_MAIZ" ref="M2:M3" totalsRowShown="0">
  <autoFilter ref="M2:M3" xr:uid="{00000000-0009-0000-0100-000010000000}"/>
  <tableColumns count="1">
    <tableColumn id="1" xr3:uid="{00000000-0010-0000-0600-000001000000}" name="MAIZ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7000000}" name="Viento_CEBADA" displayName="Viento_CEBADA" ref="K2:K3" totalsRowShown="0">
  <autoFilter ref="K2:K3" xr:uid="{00000000-0009-0000-0100-000011000000}"/>
  <tableColumns count="1">
    <tableColumn id="1" xr3:uid="{00000000-0010-0000-0700-000001000000}" name="CEBADA"/>
  </tableColumns>
  <tableStyleInfo name="TableStyleMedium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8000000}" name="Viento_TRIGO" displayName="Viento_TRIGO" ref="J2:J3" totalsRowShown="0">
  <autoFilter ref="J2:J3" xr:uid="{00000000-0009-0000-0100-000012000000}"/>
  <tableColumns count="1">
    <tableColumn id="1" xr3:uid="{00000000-0010-0000-0800-000001000000}" name="TRIGO"/>
  </tableColumns>
  <tableStyleInfo name="TableStyleMedium1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9000000}" name="INVIERNO" displayName="INVIERNO" ref="A2:A6" totalsRowShown="0" tableBorderDxfId="58">
  <autoFilter ref="A2:A6" xr:uid="{00000000-0009-0000-0100-000013000000}"/>
  <tableColumns count="1">
    <tableColumn id="1" xr3:uid="{00000000-0010-0000-0900-000001000000}" name="INVIERNO"/>
  </tableColumns>
  <tableStyleInfo name="TableStyleDark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A000000}" name="Viento_AVENA" displayName="Viento_AVENA" ref="N2:N3" totalsRowShown="0">
  <autoFilter ref="N2:N3" xr:uid="{00000000-0009-0000-0100-000014000000}"/>
  <tableColumns count="1">
    <tableColumn id="1" xr3:uid="{00000000-0010-0000-0A00-000001000000}" name="AVENA"/>
  </tableColumns>
  <tableStyleInfo name="TableStyleMedium1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B000000}" name="Viento_COLZA" displayName="Viento_COLZA" ref="O2:O4" totalsRowShown="0">
  <autoFilter ref="O2:O4" xr:uid="{00000000-0009-0000-0100-000015000000}"/>
  <tableColumns count="1">
    <tableColumn id="1" xr3:uid="{00000000-0010-0000-0B00-000001000000}" name="COLZA"/>
  </tableColumns>
  <tableStyleInfo name="TableStyleMedium13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C000000}" name="Viento_CARINATA" displayName="Viento_CARINATA" ref="P2:P4" totalsRowShown="0">
  <autoFilter ref="P2:P4" xr:uid="{00000000-0009-0000-0100-000016000000}"/>
  <tableColumns count="1">
    <tableColumn id="1" xr3:uid="{00000000-0010-0000-0C00-000001000000}" name="CARINATA"/>
  </tableColumns>
  <tableStyleInfo name="TableStyleMedium14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D000000}" name="Viento_LUPINO" displayName="Viento_LUPINO" ref="Q2:Q3" totalsRowShown="0">
  <autoFilter ref="Q2:Q3" xr:uid="{00000000-0009-0000-0100-000017000000}"/>
  <tableColumns count="1">
    <tableColumn id="1" xr3:uid="{00000000-0010-0000-0D00-000001000000}" name="LUPINO"/>
  </tableColumns>
  <tableStyleInfo name="TableStyleMedium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E000000}" name="Viento_VICIA" displayName="Viento_VICIA" ref="R2:R3" totalsRowShown="0">
  <autoFilter ref="R2:R3" xr:uid="{00000000-0009-0000-0100-000018000000}"/>
  <tableColumns count="1">
    <tableColumn id="1" xr3:uid="{00000000-0010-0000-0E00-000001000000}" name="VICIA"/>
  </tableColumns>
  <tableStyleInfo name="TableStyleMedium3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0F000000}" name="Viento_MOHA" displayName="Viento_MOHA" ref="H2:H3" totalsRowShown="0" headerRowDxfId="57">
  <autoFilter ref="H2:H3" xr:uid="{00000000-0009-0000-0100-00001A000000}"/>
  <tableColumns count="1">
    <tableColumn id="1" xr3:uid="{00000000-0010-0000-0F00-000001000000}" name="MOHA"/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0000000}" name="Viento_RAIGAS" displayName="Viento_RAIGAS" ref="S2:S3" totalsRowShown="0" tableBorderDxfId="56">
  <autoFilter ref="S2:S3" xr:uid="{00000000-0009-0000-0100-00001B000000}"/>
  <tableColumns count="1">
    <tableColumn id="1" xr3:uid="{00000000-0010-0000-1000-000001000000}" name="RAIGAS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1000000}" name="Viento_FESTUCA" displayName="Viento_FESTUCA" ref="T2:T3" totalsRowShown="0">
  <autoFilter ref="T2:T3" xr:uid="{00000000-0009-0000-0100-00001C000000}"/>
  <tableColumns count="1">
    <tableColumn id="1" xr3:uid="{00000000-0010-0000-1100-000001000000}" name="FESTUCA"/>
  </tableColumns>
  <tableStyleInfo name="TableStyleMedium13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2000000}" name="Viento_DACTYLIS" displayName="Viento_DACTYLIS" ref="U2:U3" totalsRowShown="0">
  <autoFilter ref="U2:U3" xr:uid="{00000000-0009-0000-0100-00001D000000}"/>
  <tableColumns count="1">
    <tableColumn id="1" xr3:uid="{00000000-0010-0000-1200-000001000000}" name="DACTYLIS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3000000}" name="Viento_PHALARIS" displayName="Viento_PHALARIS" ref="V2:V3" totalsRowShown="0">
  <autoFilter ref="V2:V3" xr:uid="{00000000-0009-0000-0100-00001E000000}"/>
  <tableColumns count="1">
    <tableColumn id="1" xr3:uid="{00000000-0010-0000-1300-000001000000}" name="PHALARIS"/>
  </tableColumns>
  <tableStyleInfo name="TableStyleMedium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4000000}" name="Viento_ALFALFA" displayName="Viento_ALFALFA" ref="W2:W3" totalsRowShown="0">
  <autoFilter ref="W2:W3" xr:uid="{00000000-0009-0000-0100-00001F000000}"/>
  <tableColumns count="1">
    <tableColumn id="1" xr3:uid="{00000000-0010-0000-1400-000001000000}" name="ALFALFA"/>
  </tableColumns>
  <tableStyleInfo name="TableStyleMedium1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5000000}" name="Viento_TRÉBOL" displayName="Viento_TRÉBOL" ref="X2:X3" totalsRowShown="0">
  <autoFilter ref="X2:X3" xr:uid="{00000000-0009-0000-0100-000020000000}"/>
  <tableColumns count="1">
    <tableColumn id="1" xr3:uid="{00000000-0010-0000-1500-000001000000}" name="TRÉBOL"/>
  </tableColumns>
  <tableStyleInfo name="TableStyleMedium1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16000000}" name="Viento_LOTUS" displayName="Viento_LOTUS" ref="Y2:Y3" totalsRowShown="0">
  <autoFilter ref="Y2:Y3" xr:uid="{00000000-0009-0000-0100-000021000000}"/>
  <tableColumns count="1">
    <tableColumn id="1" xr3:uid="{00000000-0010-0000-1600-000001000000}" name="LOTUS"/>
  </tableColumns>
  <tableStyleInfo name="TableStyleMedium6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17000000}" name="Viento_CAMELINA" displayName="Viento_CAMELINA" ref="Z2:Z4" totalsRowShown="0">
  <autoFilter ref="Z2:Z4" xr:uid="{00000000-0009-0000-0100-000022000000}"/>
  <tableColumns count="1">
    <tableColumn id="1" xr3:uid="{00000000-0010-0000-1700-000001000000}" name="CAMELINA"/>
  </tableColumns>
  <tableStyleInfo name="TableStyleMedium1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18000000}" name="Resiembra_GIRASOL" displayName="Resiembra_GIRASOL" ref="E9:E11" totalsRowShown="0" headerRowDxfId="55">
  <autoFilter ref="E9:E11" xr:uid="{00000000-0009-0000-0100-000023000000}"/>
  <tableColumns count="1">
    <tableColumn id="1" xr3:uid="{00000000-0010-0000-1800-000001000000}" name="GIRASOL"/>
  </tableColumns>
  <tableStyleInfo name="TableStyleMedium6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19000000}" name="Resiembra_SORGO" displayName="Resiembra_SORGO" ref="F9:F11" totalsRowShown="0" headerRowDxfId="54">
  <autoFilter ref="F9:F11" xr:uid="{00000000-0009-0000-0100-000024000000}"/>
  <tableColumns count="1">
    <tableColumn id="1" xr3:uid="{00000000-0010-0000-1900-000001000000}" name="SORGO" dataDxfId="53"/>
  </tableColumns>
  <tableStyleInfo name="TableStyleMedium3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1A000000}" name="Resiembra_Arroz" displayName="Resiembra_Arroz" ref="G9:G10" totalsRowShown="0" headerRowDxfId="52">
  <autoFilter ref="G9:G10" xr:uid="{00000000-0009-0000-0100-000025000000}"/>
  <tableColumns count="1">
    <tableColumn id="1" xr3:uid="{00000000-0010-0000-1A00-000001000000}" name="ARROZ"/>
  </tableColumns>
  <tableStyleInfo name="TableStyleMedium4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1B000000}" name="Resiembra_Moha" displayName="Resiembra_Moha" ref="H9:H11" totalsRowShown="0" headerRowDxfId="51">
  <autoFilter ref="H9:H11" xr:uid="{00000000-0009-0000-0100-000026000000}"/>
  <tableColumns count="1">
    <tableColumn id="1" xr3:uid="{00000000-0010-0000-1B00-000001000000}" name="MOHA" dataDxfId="50"/>
  </tableColumns>
  <tableStyleInfo name="TableStyleMedium3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1C000000}" name="Resiembra_Sudangrass" displayName="Resiembra_Sudangrass" ref="I9:I11" totalsRowShown="0" headerRowDxfId="49">
  <autoFilter ref="I9:I11" xr:uid="{00000000-0009-0000-0100-000027000000}"/>
  <tableColumns count="1">
    <tableColumn id="1" xr3:uid="{00000000-0010-0000-1C00-000001000000}" name="SUDANGRASS" dataDxfId="48"/>
  </tableColumns>
  <tableStyleInfo name="TableStyleMedium5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1D000000}" name="Resiembra_Trigo" displayName="Resiembra_Trigo" ref="J9:J11" totalsRowShown="0" headerRowDxfId="47">
  <autoFilter ref="J9:J11" xr:uid="{00000000-0009-0000-0100-000028000000}"/>
  <tableColumns count="1">
    <tableColumn id="1" xr3:uid="{00000000-0010-0000-1D00-000001000000}" name="TRIGO"/>
  </tableColumns>
  <tableStyleInfo name="TableStyleMedium6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1E000000}" name="Resiembra_Cebada" displayName="Resiembra_Cebada" ref="K9:K11" totalsRowShown="0" headerRowDxfId="46">
  <autoFilter ref="K9:K11" xr:uid="{00000000-0009-0000-0100-000029000000}"/>
  <tableColumns count="1">
    <tableColumn id="1" xr3:uid="{00000000-0010-0000-1E00-000001000000}" name="CEBADA"/>
  </tableColumns>
  <tableStyleInfo name="TableStyleMedium7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1F000000}" name="Resiembra_Soja" displayName="Resiembra_Soja" ref="L9:L11" totalsRowShown="0" headerRowDxfId="45">
  <autoFilter ref="L9:L11" xr:uid="{00000000-0009-0000-0100-00002A000000}"/>
  <tableColumns count="1">
    <tableColumn id="1" xr3:uid="{00000000-0010-0000-1F00-000001000000}" name="SOJA" dataDxfId="44"/>
  </tableColumns>
  <tableStyleInfo name="TableStyleMedium8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00000000-000C-0000-FFFF-FFFF20000000}" name="Resiembra_Maiz" displayName="Resiembra_Maiz" ref="M9:M11" totalsRowShown="0" headerRowDxfId="43">
  <autoFilter ref="M9:M11" xr:uid="{00000000-0009-0000-0100-00002B000000}"/>
  <tableColumns count="1">
    <tableColumn id="1" xr3:uid="{00000000-0010-0000-2000-000001000000}" name="MAIZ" dataDxfId="42"/>
  </tableColumns>
  <tableStyleInfo name="TableStyleMedium9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1000000}" name="Resiembra_Avena" displayName="Resiembra_Avena" ref="N9:N11" totalsRowShown="0" headerRowDxfId="41">
  <autoFilter ref="N9:N11" xr:uid="{00000000-0009-0000-0100-00002C000000}"/>
  <tableColumns count="1">
    <tableColumn id="1" xr3:uid="{00000000-0010-0000-2100-000001000000}" name="AVENA"/>
  </tableColumns>
  <tableStyleInfo name="TableStyleMedium10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22000000}" name="Resiembra_Colza" displayName="Resiembra_Colza" ref="O9:O11" totalsRowShown="0" headerRowDxfId="40">
  <autoFilter ref="O9:O11" xr:uid="{00000000-0009-0000-0100-00002D000000}"/>
  <tableColumns count="1">
    <tableColumn id="1" xr3:uid="{00000000-0010-0000-2200-000001000000}" name="COLZA" dataDxfId="39"/>
  </tableColumns>
  <tableStyleInfo name="TableStyleMedium11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23000000}" name="Resiembra_Carinata" displayName="Resiembra_Carinata" ref="P9:P11" totalsRowShown="0" headerRowDxfId="38">
  <autoFilter ref="P9:P11" xr:uid="{00000000-0009-0000-0100-00002E000000}"/>
  <tableColumns count="1">
    <tableColumn id="1" xr3:uid="{00000000-0010-0000-2300-000001000000}" name="CARINATA" dataDxfId="37"/>
  </tableColumns>
  <tableStyleInfo name="TableStyleMedium1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24000000}" name="Resiembra_Lupino" displayName="Resiembra_Lupino" ref="Q9:Q10" totalsRowShown="0" headerRowDxfId="36">
  <autoFilter ref="Q9:Q10" xr:uid="{00000000-0009-0000-0100-00002F000000}"/>
  <tableColumns count="1">
    <tableColumn id="1" xr3:uid="{00000000-0010-0000-2400-000001000000}" name="LUPINO" dataDxfId="35"/>
  </tableColumns>
  <tableStyleInfo name="TableStyleMedium13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25000000}" name="Resiembra_Vicia" displayName="Resiembra_Vicia" ref="R9:R11" totalsRowShown="0" headerRowDxfId="34">
  <autoFilter ref="R9:R11" xr:uid="{00000000-0009-0000-0100-000030000000}"/>
  <tableColumns count="1">
    <tableColumn id="1" xr3:uid="{00000000-0010-0000-2500-000001000000}" name="VICIA" dataDxfId="33"/>
  </tableColumns>
  <tableStyleInfo name="TableStyleMedium14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26000000}" name="Resiembra_Raigas" displayName="Resiembra_Raigas" ref="S9:S11" totalsRowShown="0" headerRowDxfId="32">
  <autoFilter ref="S9:S11" xr:uid="{00000000-0009-0000-0100-000031000000}"/>
  <tableColumns count="1">
    <tableColumn id="1" xr3:uid="{00000000-0010-0000-2600-000001000000}" name="RAIGAS" dataDxfId="31"/>
  </tableColumns>
  <tableStyleInfo name="TableStyleMedium15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27000000}" name="Resiembra_Festuca" displayName="Resiembra_Festuca" ref="T9:T11" totalsRowShown="0" headerRowDxfId="30">
  <autoFilter ref="T9:T11" xr:uid="{00000000-0009-0000-0100-000032000000}"/>
  <tableColumns count="1">
    <tableColumn id="1" xr3:uid="{00000000-0010-0000-2700-000001000000}" name="FESTUCA" dataDxfId="29"/>
  </tableColumns>
  <tableStyleInfo name="TableStyleMedium16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0000000-000C-0000-FFFF-FFFF28000000}" name="Resiembra_Dactylis" displayName="Resiembra_Dactylis" ref="U9:U11" totalsRowShown="0" headerRowDxfId="28">
  <autoFilter ref="U9:U11" xr:uid="{00000000-0009-0000-0100-000033000000}"/>
  <tableColumns count="1">
    <tableColumn id="1" xr3:uid="{00000000-0010-0000-2800-000001000000}" name="DACTYLIS" dataDxfId="27"/>
  </tableColumns>
  <tableStyleInfo name="TableStyleMedium17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29000000}" name="Resiembra_Phalaris" displayName="Resiembra_Phalaris" ref="V9:V11" totalsRowShown="0" headerRowDxfId="26">
  <autoFilter ref="V9:V11" xr:uid="{00000000-0009-0000-0100-000034000000}"/>
  <tableColumns count="1">
    <tableColumn id="1" xr3:uid="{00000000-0010-0000-2900-000001000000}" name="PHALARIS" dataDxfId="25"/>
  </tableColumns>
  <tableStyleInfo name="TableStyleMedium18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2A000000}" name="Resiembra_Alfalfa" displayName="Resiembra_Alfalfa" ref="W9:W11" totalsRowShown="0" headerRowDxfId="24">
  <autoFilter ref="W9:W11" xr:uid="{00000000-0009-0000-0100-000035000000}"/>
  <tableColumns count="1">
    <tableColumn id="1" xr3:uid="{00000000-0010-0000-2A00-000001000000}" name="ALFALFA" dataDxfId="23"/>
  </tableColumns>
  <tableStyleInfo name="TableStyleMedium19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2B000000}" name="Resiembra_Trebol_Rojo" displayName="Resiembra_Trebol_Rojo" ref="X9:X11" totalsRowShown="0" headerRowDxfId="22">
  <autoFilter ref="X9:X11" xr:uid="{00000000-0009-0000-0100-000036000000}"/>
  <tableColumns count="1">
    <tableColumn id="1" xr3:uid="{00000000-0010-0000-2B00-000001000000}" name="TREBOL ROJO" dataDxfId="21"/>
  </tableColumns>
  <tableStyleInfo name="TableStyleMedium20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2C000000}" name="Resiembra_Trebol_Blanco" displayName="Resiembra_Trebol_Blanco" ref="Y9:Y11" totalsRowShown="0" headerRowDxfId="20" dataDxfId="19" tableBorderDxfId="18">
  <autoFilter ref="Y9:Y11" xr:uid="{00000000-0009-0000-0100-000037000000}"/>
  <tableColumns count="1">
    <tableColumn id="1" xr3:uid="{00000000-0010-0000-2C00-000001000000}" name="TREBOL BLANCO" dataDxfId="17"/>
  </tableColumns>
  <tableStyleInfo name="TableStyleMedium21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0000000-000C-0000-FFFF-FFFF2D000000}" name="Resiembra_Lotus" displayName="Resiembra_Lotus" ref="Z9:Z11" totalsRowShown="0" headerRowDxfId="16" dataDxfId="15" tableBorderDxfId="14">
  <autoFilter ref="Z9:Z11" xr:uid="{00000000-0009-0000-0100-000038000000}"/>
  <tableColumns count="1">
    <tableColumn id="1" xr3:uid="{00000000-0010-0000-2D00-000001000000}" name="LOTUS" dataDxfId="13"/>
  </tableColumns>
  <tableStyleInfo name="TableStyleMedium2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00000000-000C-0000-FFFF-FFFF2E000000}" name="Resiembra_Camelina" displayName="Resiembra_Camelina" ref="AA9:AA11" totalsRowShown="0" headerRowDxfId="12" dataDxfId="11" tableBorderDxfId="10">
  <autoFilter ref="AA9:AA11" xr:uid="{00000000-0009-0000-0100-000039000000}"/>
  <tableColumns count="1">
    <tableColumn id="1" xr3:uid="{00000000-0010-0000-2E00-000001000000}" name="CAMELINA" dataDxfId="9"/>
  </tableColumns>
  <tableStyleInfo name="TableStyleMedium23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2F000000}" name="codigo_CULTIVOS" displayName="codigo_CULTIVOS" ref="A1:B24" totalsRowShown="0">
  <autoFilter ref="A1:B24" xr:uid="{00000000-0009-0000-0100-000001000000}"/>
  <tableColumns count="2">
    <tableColumn id="1" xr3:uid="{00000000-0010-0000-2F00-000001000000}" name="CULTIVO" dataDxfId="8"/>
    <tableColumn id="2" xr3:uid="{00000000-0010-0000-2F00-000002000000}" name="Columna1"/>
  </tableColumns>
  <tableStyleInfo name="TableStyleMedium4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30000000}" name="Codigo_Plan_de_pagos" displayName="Codigo_Plan_de_pagos" ref="D1:E14" headerRowDxfId="7" dataDxfId="6" tableBorderDxfId="5">
  <autoFilter ref="D1:E14" xr:uid="{00000000-0009-0000-0100-000002000000}"/>
  <tableColumns count="2">
    <tableColumn id="1" xr3:uid="{00000000-0010-0000-3000-000001000000}" name="Planes_de_Pagos" totalsRowFunction="count" dataDxfId="4" totalsRowDxfId="3"/>
    <tableColumn id="2" xr3:uid="{00000000-0010-0000-3000-000002000000}" name="Còdigo" dataDxfId="2" totalsRowDxfId="1"/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31000000}" name="codigo_DEPARTAMENTO" displayName="codigo_DEPARTAMENTO" ref="G1:H28" totalsRowShown="0">
  <autoFilter ref="G1:H28" xr:uid="{00000000-0009-0000-0100-000003000000}"/>
  <tableColumns count="2">
    <tableColumn id="1" xr3:uid="{00000000-0010-0000-3100-000001000000}" name="DEPARTAMENTOS"/>
    <tableColumn id="2" xr3:uid="{00000000-0010-0000-3100-000002000000}" name="Columna1"/>
  </tableColumns>
  <tableStyleInfo name="TableStyleLight1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32000000}" name="codigo_DEDUCIBLE" displayName="codigo_DEDUCIBLE" ref="J1:K3" totalsRowShown="0">
  <autoFilter ref="J1:K3" xr:uid="{00000000-0009-0000-0100-000004000000}"/>
  <tableColumns count="2">
    <tableColumn id="1" xr3:uid="{00000000-0010-0000-3200-000001000000}" name="GRANIZO/INC"/>
    <tableColumn id="2" xr3:uid="{00000000-0010-0000-3200-000002000000}" name="Columna1"/>
  </tableColumns>
  <tableStyleInfo name="TableStyleLight1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33000000}" name="codigo­_VIENTO" displayName="codigo­_VIENTO" ref="M1:N3" totalsRowShown="0">
  <autoFilter ref="M1:N3" xr:uid="{00000000-0009-0000-0100-000005000000}"/>
  <tableColumns count="2">
    <tableColumn id="1" xr3:uid="{00000000-0010-0000-3300-000001000000}" name="VIENTO"/>
    <tableColumn id="2" xr3:uid="{00000000-0010-0000-3300-000002000000}" name="Columna1" dataDxfId="0"/>
  </tableColumns>
  <tableStyleInfo name="TableStyleLight1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34000000}" name="DDIRECTOS" displayName="DDIRECTOS" ref="P1:Q4" totalsRowShown="0">
  <autoFilter ref="P1:Q4" xr:uid="{00000000-0009-0000-0100-000019000000}"/>
  <tableColumns count="2">
    <tableColumn id="1" xr3:uid="{00000000-0010-0000-3400-000001000000}" name="DAÑOS DIRECTOS"/>
    <tableColumn id="2" xr3:uid="{00000000-0010-0000-3400-000002000000}" name="Columna1"/>
  </tableColumns>
  <tableStyleInfo name="TableStyleLight11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00000000-000C-0000-FFFF-FFFF35000000}" name="Codigo_Resiembra" displayName="Codigo_Resiembra" ref="S1:T3" totalsRowShown="0">
  <autoFilter ref="S1:T3" xr:uid="{00000000-0009-0000-0100-00003A000000}"/>
  <tableColumns count="2">
    <tableColumn id="1" xr3:uid="{00000000-0010-0000-3500-000001000000}" name="RESIEMBRA"/>
    <tableColumn id="2" xr3:uid="{00000000-0010-0000-3500-000002000000}" name="Columna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9" Type="http://schemas.openxmlformats.org/officeDocument/2006/relationships/table" Target="../tables/table38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42" Type="http://schemas.openxmlformats.org/officeDocument/2006/relationships/table" Target="../tables/table41.xml"/><Relationship Id="rId47" Type="http://schemas.openxmlformats.org/officeDocument/2006/relationships/table" Target="../tables/table46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37" Type="http://schemas.openxmlformats.org/officeDocument/2006/relationships/table" Target="../tables/table36.xml"/><Relationship Id="rId40" Type="http://schemas.openxmlformats.org/officeDocument/2006/relationships/table" Target="../tables/table39.xml"/><Relationship Id="rId45" Type="http://schemas.openxmlformats.org/officeDocument/2006/relationships/table" Target="../tables/table44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36" Type="http://schemas.openxmlformats.org/officeDocument/2006/relationships/table" Target="../tables/table35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4" Type="http://schemas.openxmlformats.org/officeDocument/2006/relationships/table" Target="../tables/table43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35" Type="http://schemas.openxmlformats.org/officeDocument/2006/relationships/table" Target="../tables/table34.xml"/><Relationship Id="rId43" Type="http://schemas.openxmlformats.org/officeDocument/2006/relationships/table" Target="../tables/table42.xml"/><Relationship Id="rId48" Type="http://schemas.openxmlformats.org/officeDocument/2006/relationships/table" Target="../tables/table47.xml"/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38" Type="http://schemas.openxmlformats.org/officeDocument/2006/relationships/table" Target="../tables/table37.xml"/><Relationship Id="rId46" Type="http://schemas.openxmlformats.org/officeDocument/2006/relationships/table" Target="../tables/table45.xml"/><Relationship Id="rId20" Type="http://schemas.openxmlformats.org/officeDocument/2006/relationships/table" Target="../tables/table19.xml"/><Relationship Id="rId41" Type="http://schemas.openxmlformats.org/officeDocument/2006/relationships/table" Target="../tables/table40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4.xml"/><Relationship Id="rId3" Type="http://schemas.openxmlformats.org/officeDocument/2006/relationships/table" Target="../tables/table49.xml"/><Relationship Id="rId7" Type="http://schemas.openxmlformats.org/officeDocument/2006/relationships/table" Target="../tables/table53.xml"/><Relationship Id="rId2" Type="http://schemas.openxmlformats.org/officeDocument/2006/relationships/table" Target="../tables/table48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52.xml"/><Relationship Id="rId5" Type="http://schemas.openxmlformats.org/officeDocument/2006/relationships/table" Target="../tables/table51.xml"/><Relationship Id="rId4" Type="http://schemas.openxmlformats.org/officeDocument/2006/relationships/table" Target="../tables/table5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H16"/>
  <sheetViews>
    <sheetView showGridLines="0" tabSelected="1" workbookViewId="0">
      <selection activeCell="C10" sqref="C10"/>
    </sheetView>
  </sheetViews>
  <sheetFormatPr baseColWidth="10" defaultColWidth="11.42578125" defaultRowHeight="15" x14ac:dyDescent="0.25"/>
  <cols>
    <col min="1" max="1" width="3.140625" customWidth="1"/>
    <col min="2" max="2" width="38.5703125" customWidth="1"/>
    <col min="3" max="3" width="11.42578125" customWidth="1"/>
    <col min="4" max="4" width="13.28515625" customWidth="1"/>
    <col min="5" max="5" width="19.5703125" customWidth="1"/>
    <col min="6" max="6" width="4.28515625" customWidth="1"/>
    <col min="7" max="7" width="4.85546875" customWidth="1"/>
    <col min="8" max="8" width="15.28515625" hidden="1" customWidth="1"/>
    <col min="9" max="9" width="10.28515625" customWidth="1"/>
    <col min="10" max="10" width="15.5703125" customWidth="1"/>
  </cols>
  <sheetData>
    <row r="1" spans="1:8" ht="34.5" customHeight="1" x14ac:dyDescent="0.25">
      <c r="E1" s="56" t="s">
        <v>141</v>
      </c>
      <c r="F1" s="54" t="s">
        <v>0</v>
      </c>
      <c r="G1" s="55">
        <v>1</v>
      </c>
    </row>
    <row r="2" spans="1:8" ht="30.75" customHeight="1" x14ac:dyDescent="0.25">
      <c r="A2" s="26" t="s">
        <v>1</v>
      </c>
      <c r="B2" s="74" t="s">
        <v>2</v>
      </c>
      <c r="C2" s="74"/>
      <c r="D2" s="74"/>
      <c r="E2" s="74"/>
      <c r="F2" s="74"/>
      <c r="G2" s="74"/>
    </row>
    <row r="3" spans="1:8" ht="30" customHeight="1" x14ac:dyDescent="0.25">
      <c r="A3" s="26" t="s">
        <v>3</v>
      </c>
      <c r="B3" s="79" t="s">
        <v>4</v>
      </c>
      <c r="C3" s="79"/>
      <c r="D3" s="79"/>
      <c r="E3" s="79"/>
      <c r="F3" s="79"/>
      <c r="G3" s="79"/>
    </row>
    <row r="4" spans="1:8" ht="48.75" customHeight="1" x14ac:dyDescent="0.25">
      <c r="A4" s="75" t="s">
        <v>5</v>
      </c>
      <c r="B4" s="75"/>
      <c r="C4" s="75"/>
      <c r="D4" s="75"/>
      <c r="E4" s="75"/>
      <c r="F4" s="75"/>
      <c r="G4" s="75"/>
    </row>
    <row r="5" spans="1:8" ht="20.25" customHeight="1" x14ac:dyDescent="0.25">
      <c r="H5" s="30" t="s">
        <v>6</v>
      </c>
    </row>
    <row r="6" spans="1:8" ht="26.25" customHeight="1" x14ac:dyDescent="0.25">
      <c r="A6" s="76" t="s">
        <v>7</v>
      </c>
      <c r="B6" s="76"/>
      <c r="C6" s="77"/>
      <c r="D6" s="78"/>
      <c r="H6" s="32">
        <f>IFERROR(VLOOKUP(C6,Codigo_Plan_de_pagos[#All],2,FALSE),115)</f>
        <v>115</v>
      </c>
    </row>
    <row r="7" spans="1:8" ht="15.75" thickBot="1" x14ac:dyDescent="0.3"/>
    <row r="8" spans="1:8" ht="22.5" customHeight="1" thickTop="1" thickBot="1" x14ac:dyDescent="0.3">
      <c r="A8" s="68" t="s">
        <v>8</v>
      </c>
      <c r="B8" s="69"/>
      <c r="C8" s="49"/>
    </row>
    <row r="9" spans="1:8" ht="16.5" thickTop="1" thickBot="1" x14ac:dyDescent="0.3">
      <c r="H9" s="27" t="s">
        <v>9</v>
      </c>
    </row>
    <row r="10" spans="1:8" ht="18" customHeight="1" x14ac:dyDescent="0.25">
      <c r="A10" s="68" t="s">
        <v>10</v>
      </c>
      <c r="B10" s="69"/>
      <c r="C10" s="28"/>
      <c r="H10" s="31" t="str">
        <f ca="1">IF(C10="VERANO", IF(TODAY()&gt;DATE(YEAR(TODAY()),5,31), DATE(YEAR(TODAY())+1,5,31), DATE(YEAR(TODAY()),5,31)),IF(C10="INVIERNO", IF(TODAY()&gt;DATE(YEAR(TODAY()),12,31), DATE(YEAR(TODAY())+1,12,31), DATE(YEAR(TODAY()),12,31)), ""))</f>
        <v/>
      </c>
    </row>
    <row r="11" spans="1:8" ht="10.5" customHeight="1" thickTop="1" thickBot="1" x14ac:dyDescent="0.3"/>
    <row r="12" spans="1:8" ht="17.25" customHeight="1" thickTop="1" thickBot="1" x14ac:dyDescent="0.3">
      <c r="A12" s="68" t="s">
        <v>11</v>
      </c>
      <c r="B12" s="69"/>
      <c r="C12" s="29"/>
    </row>
    <row r="13" spans="1:8" ht="17.25" customHeight="1" thickTop="1" thickBot="1" x14ac:dyDescent="0.3">
      <c r="A13" s="70" t="s">
        <v>12</v>
      </c>
      <c r="B13" s="71"/>
      <c r="C13" s="29"/>
    </row>
    <row r="14" spans="1:8" ht="17.25" customHeight="1" thickTop="1" thickBot="1" x14ac:dyDescent="0.3">
      <c r="A14" s="72"/>
      <c r="B14" s="73"/>
      <c r="C14" s="29"/>
    </row>
    <row r="15" spans="1:8" ht="17.25" customHeight="1" thickTop="1" thickBot="1" x14ac:dyDescent="0.3">
      <c r="A15" s="72"/>
      <c r="B15" s="73"/>
      <c r="C15" s="29"/>
    </row>
    <row r="16" spans="1:8" ht="15.75" thickTop="1" x14ac:dyDescent="0.25"/>
  </sheetData>
  <sheetProtection algorithmName="SHA-512" hashValue="57TiinwCjDwnO6fYTv07R6nayl95EqwHJopQlbwa/rBfyh3/4mvX4b+rgcK1AjcrGYArdvS5IoPFmoTimW3ZdA==" saltValue="n0S8BPLbBmYvDkPFR1kirQ==" spinCount="100000" sheet="1" selectLockedCells="1"/>
  <mergeCells count="9">
    <mergeCell ref="A10:B10"/>
    <mergeCell ref="A12:B12"/>
    <mergeCell ref="A13:B15"/>
    <mergeCell ref="B2:G2"/>
    <mergeCell ref="A4:G4"/>
    <mergeCell ref="A6:B6"/>
    <mergeCell ref="C6:D6"/>
    <mergeCell ref="A8:B8"/>
    <mergeCell ref="B3:G3"/>
  </mergeCells>
  <dataValidations count="6">
    <dataValidation type="list" allowBlank="1" showInputMessage="1" showErrorMessage="1" promptTitle="Dato obligatorio" prompt="Seleccionar de la lista desplegable." sqref="C12" xr:uid="{00000000-0002-0000-0000-000000000000}">
      <formula1>INDIRECT($C$10)</formula1>
    </dataValidation>
    <dataValidation type="whole" allowBlank="1" showInputMessage="1" showErrorMessage="1" promptTitle="M del Asegurado:" prompt="Ingresar si el asegurado difiere del contratante" sqref="C8" xr:uid="{00000000-0002-0000-0000-000001000000}">
      <formula1>1</formula1>
      <formula2>999999999</formula2>
    </dataValidation>
    <dataValidation type="list" allowBlank="1" showInputMessage="1" showErrorMessage="1" sqref="C13 C15 C14" xr:uid="{00000000-0002-0000-0000-000002000000}">
      <formula1>INDIRECT($C$10)</formula1>
    </dataValidation>
    <dataValidation type="list" allowBlank="1" showInputMessage="1" showErrorMessage="1" promptTitle="Dato obligatorio" prompt="Seleccionar de la lista desplegable" sqref="C10" xr:uid="{00000000-0002-0000-0000-000003000000}">
      <formula1>"VERANO,INVIERNO"</formula1>
    </dataValidation>
    <dataValidation type="whole" allowBlank="1" showInputMessage="1" showErrorMessage="1" sqref="D8:F8" xr:uid="{00000000-0002-0000-0000-000004000000}">
      <formula1>1</formula1>
      <formula2>999999999</formula2>
    </dataValidation>
    <dataValidation allowBlank="1" showInputMessage="1" showErrorMessage="1" promptTitle="Dato obligatorio" prompt="Seleccionar de la lista desplegable" sqref="E6:F6" xr:uid="{00000000-0002-0000-0000-000005000000}"/>
  </dataValidations>
  <pageMargins left="0.19685039370078741" right="0.19685039370078741" top="0.74803149606299213" bottom="0.74803149606299213" header="0.31496062992125984" footer="0.31496062992125984"/>
  <pageSetup paperSize="9" orientation="portrait" r:id="rId1"/>
  <headerFooter>
    <oddHeader>&amp;L&amp;G</oddHeader>
    <oddFooter>&amp;C&amp;P de &amp;N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Dato obligatorio" prompt="Seleccionar de la lista desplegable" xr:uid="{00000000-0002-0000-0000-000006000000}">
          <x14:formula1>
            <xm:f>Codigos!$D$2:$D$14</xm:f>
          </x14:formula1>
          <xm:sqref>C6:D6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5"/>
  <dimension ref="B1:O467"/>
  <sheetViews>
    <sheetView showGridLines="0" workbookViewId="0">
      <selection activeCell="C13" sqref="C13"/>
    </sheetView>
  </sheetViews>
  <sheetFormatPr baseColWidth="10" defaultColWidth="11.42578125" defaultRowHeight="15" x14ac:dyDescent="0.25"/>
  <cols>
    <col min="1" max="1" width="0.42578125" customWidth="1"/>
    <col min="2" max="2" width="11" customWidth="1"/>
    <col min="3" max="3" width="16" customWidth="1"/>
    <col min="4" max="4" width="13.28515625" customWidth="1"/>
    <col min="5" max="6" width="8.28515625" customWidth="1"/>
    <col min="7" max="7" width="9.42578125" customWidth="1"/>
    <col min="8" max="8" width="9.5703125" customWidth="1"/>
    <col min="9" max="9" width="19.28515625" customWidth="1"/>
    <col min="10" max="10" width="22.7109375" hidden="1" customWidth="1"/>
    <col min="11" max="11" width="10" hidden="1" customWidth="1"/>
    <col min="12" max="12" width="11" hidden="1" customWidth="1"/>
    <col min="13" max="13" width="12.5703125" hidden="1" customWidth="1"/>
    <col min="14" max="14" width="6" hidden="1" customWidth="1"/>
    <col min="15" max="15" width="14" hidden="1" customWidth="1"/>
  </cols>
  <sheetData>
    <row r="1" spans="2:15" ht="5.25" customHeight="1" thickBot="1" x14ac:dyDescent="0.3">
      <c r="J1" s="50" t="s">
        <v>13</v>
      </c>
    </row>
    <row r="2" spans="2:15" ht="16.5" thickTop="1" thickBot="1" x14ac:dyDescent="0.3">
      <c r="B2" s="68" t="s">
        <v>14</v>
      </c>
      <c r="C2" s="82"/>
      <c r="D2" s="83" t="s">
        <v>15</v>
      </c>
      <c r="E2" s="84"/>
      <c r="J2" s="50">
        <f>IFERROR(VLOOKUP(D2,codigo_CULTIVOS[],2,FALSE)," ")</f>
        <v>1</v>
      </c>
      <c r="L2" s="39"/>
      <c r="O2" s="39"/>
    </row>
    <row r="3" spans="2:15" ht="16.5" thickTop="1" thickBot="1" x14ac:dyDescent="0.3">
      <c r="B3" s="68" t="s">
        <v>16</v>
      </c>
      <c r="C3" s="82"/>
      <c r="D3" s="85">
        <f>SUM($G$19:$G$1084)</f>
        <v>0</v>
      </c>
      <c r="E3" s="86"/>
      <c r="L3" s="39"/>
      <c r="O3" s="39"/>
    </row>
    <row r="4" spans="2:15" ht="16.5" thickTop="1" thickBot="1" x14ac:dyDescent="0.3">
      <c r="L4" s="39"/>
      <c r="O4" s="39"/>
    </row>
    <row r="5" spans="2:15" ht="15.75" thickTop="1" x14ac:dyDescent="0.25">
      <c r="B5" s="87" t="s">
        <v>17</v>
      </c>
      <c r="C5" s="88"/>
      <c r="D5" s="89"/>
      <c r="L5" s="39"/>
      <c r="O5" s="39"/>
    </row>
    <row r="6" spans="2:15" ht="15.75" thickBot="1" x14ac:dyDescent="0.3">
      <c r="B6" s="90"/>
      <c r="C6" s="91"/>
      <c r="D6" s="92"/>
      <c r="L6" s="39"/>
      <c r="O6" s="39"/>
    </row>
    <row r="7" spans="2:15" ht="37.5" thickTop="1" thickBot="1" x14ac:dyDescent="0.3">
      <c r="B7" s="33" t="s">
        <v>18</v>
      </c>
      <c r="C7" s="34" t="s">
        <v>19</v>
      </c>
      <c r="D7" s="33" t="s">
        <v>20</v>
      </c>
      <c r="J7" s="50" t="s">
        <v>21</v>
      </c>
      <c r="L7" s="39"/>
      <c r="O7" s="39"/>
    </row>
    <row r="8" spans="2:15" ht="16.5" thickTop="1" thickBot="1" x14ac:dyDescent="0.3">
      <c r="B8" s="35"/>
      <c r="C8" s="35"/>
      <c r="D8" s="47">
        <f>Valores!F2</f>
        <v>220</v>
      </c>
      <c r="J8" s="51">
        <f>B8-C8</f>
        <v>0</v>
      </c>
      <c r="L8" s="39"/>
      <c r="O8" s="39"/>
    </row>
    <row r="9" spans="2:15" ht="15.75" thickTop="1" x14ac:dyDescent="0.25"/>
    <row r="10" spans="2:15" ht="15.75" customHeight="1" x14ac:dyDescent="0.25">
      <c r="B10" s="93" t="s">
        <v>22</v>
      </c>
      <c r="C10" s="94"/>
      <c r="D10" s="94"/>
      <c r="E10" s="94"/>
      <c r="F10" s="94"/>
      <c r="G10" s="94"/>
      <c r="J10" s="50" t="s">
        <v>23</v>
      </c>
      <c r="L10" s="39"/>
      <c r="O10" s="39"/>
    </row>
    <row r="11" spans="2:15" ht="15.75" thickBot="1" x14ac:dyDescent="0.3">
      <c r="B11" s="90"/>
      <c r="C11" s="91"/>
      <c r="D11" s="91"/>
      <c r="E11" s="91"/>
      <c r="F11" s="91"/>
      <c r="G11" s="91"/>
      <c r="J11" s="50" t="str">
        <f>IFERROR(VLOOKUP(C13,DDIRECTOS[#Data],2,FALSE),"N")</f>
        <v>N</v>
      </c>
      <c r="L11" s="39"/>
      <c r="O11" s="39"/>
    </row>
    <row r="12" spans="2:15" ht="29.25" customHeight="1" thickTop="1" thickBot="1" x14ac:dyDescent="0.3">
      <c r="B12" s="36" t="s">
        <v>24</v>
      </c>
      <c r="C12" s="34" t="s">
        <v>25</v>
      </c>
      <c r="D12" s="33" t="s">
        <v>26</v>
      </c>
      <c r="E12" s="34" t="s">
        <v>27</v>
      </c>
      <c r="F12" s="33" t="s">
        <v>28</v>
      </c>
      <c r="G12" s="34" t="s">
        <v>29</v>
      </c>
      <c r="J12" s="61" t="s">
        <v>30</v>
      </c>
      <c r="K12" s="61" t="s">
        <v>31</v>
      </c>
      <c r="L12" s="62" t="s">
        <v>32</v>
      </c>
      <c r="M12" s="64" t="s">
        <v>33</v>
      </c>
      <c r="N12" s="64" t="s">
        <v>29</v>
      </c>
      <c r="O12" s="63" t="s">
        <v>34</v>
      </c>
    </row>
    <row r="13" spans="2:15" ht="16.5" thickTop="1" thickBot="1" x14ac:dyDescent="0.3">
      <c r="B13" s="35"/>
      <c r="C13" s="37"/>
      <c r="D13" s="60"/>
      <c r="E13" s="35"/>
      <c r="F13" s="35"/>
      <c r="G13" s="35"/>
      <c r="J13" s="50" t="str">
        <f>IFERROR(VLOOKUP(C13,codigo_DEDUCIBLE[#Data],2,FALSE),"N")</f>
        <v>N</v>
      </c>
      <c r="K13" s="50" t="str">
        <f>IFERROR(VLOOKUP(E13,codigo­_VIENTO[#All],2,FALSE),"N")</f>
        <v>N</v>
      </c>
      <c r="L13" s="50" t="str">
        <f>IF(D13="","N","S")</f>
        <v>N</v>
      </c>
      <c r="M13" s="50" t="str">
        <f>IF(F13="SI","S","N")</f>
        <v>N</v>
      </c>
      <c r="N13" s="50" t="str">
        <f>IF(G13="SI","S","N")</f>
        <v>N</v>
      </c>
      <c r="O13" s="50" t="str">
        <f>IFERROR(VLOOKUP(D13,Codigo_Resiembra[#All],2,FALSE)," ")</f>
        <v xml:space="preserve"> </v>
      </c>
    </row>
    <row r="14" spans="2:15" ht="15.75" thickTop="1" x14ac:dyDescent="0.25"/>
    <row r="15" spans="2:15" ht="15.75" thickBot="1" x14ac:dyDescent="0.3">
      <c r="B15" s="93" t="s">
        <v>35</v>
      </c>
      <c r="C15" s="94"/>
      <c r="D15" s="94"/>
      <c r="E15" s="94"/>
      <c r="F15" s="94"/>
      <c r="G15" s="94"/>
      <c r="H15" s="94"/>
      <c r="I15" s="94"/>
      <c r="L15" s="39"/>
      <c r="O15" s="39"/>
    </row>
    <row r="16" spans="2:15" ht="16.5" thickTop="1" thickBot="1" x14ac:dyDescent="0.3">
      <c r="B16" s="95" t="s">
        <v>36</v>
      </c>
      <c r="C16" s="96"/>
      <c r="D16" s="97" t="s">
        <v>37</v>
      </c>
      <c r="E16" s="98"/>
      <c r="F16" s="99"/>
      <c r="G16" s="40" t="s">
        <v>38</v>
      </c>
      <c r="H16" s="100" t="s">
        <v>39</v>
      </c>
      <c r="I16" s="100"/>
    </row>
    <row r="17" spans="2:15" ht="16.5" thickTop="1" thickBot="1" x14ac:dyDescent="0.3">
      <c r="B17" s="95"/>
      <c r="C17" s="96"/>
      <c r="D17" s="41"/>
      <c r="E17" s="102" t="s">
        <v>40</v>
      </c>
      <c r="F17" s="103"/>
      <c r="G17" s="42" t="s">
        <v>41</v>
      </c>
      <c r="H17" s="101"/>
      <c r="I17" s="101"/>
      <c r="L17" s="39"/>
      <c r="O17" s="39"/>
    </row>
    <row r="18" spans="2:15" ht="25.5" customHeight="1" thickTop="1" thickBot="1" x14ac:dyDescent="0.3">
      <c r="B18" s="106" t="s">
        <v>42</v>
      </c>
      <c r="C18" s="107"/>
      <c r="D18" s="38" t="s">
        <v>43</v>
      </c>
      <c r="E18" s="38" t="s">
        <v>44</v>
      </c>
      <c r="F18" s="38" t="s">
        <v>45</v>
      </c>
      <c r="G18" s="36" t="s">
        <v>46</v>
      </c>
      <c r="H18" s="36" t="s">
        <v>47</v>
      </c>
      <c r="I18" s="33" t="s">
        <v>48</v>
      </c>
      <c r="J18" s="48" t="s">
        <v>49</v>
      </c>
      <c r="L18" s="39"/>
      <c r="M18" s="48"/>
      <c r="O18" s="39"/>
    </row>
    <row r="19" spans="2:15" ht="15.75" customHeight="1" thickTop="1" thickBot="1" x14ac:dyDescent="0.3">
      <c r="B19" s="80"/>
      <c r="C19" s="81"/>
      <c r="D19" s="43"/>
      <c r="E19" s="44"/>
      <c r="F19" s="44"/>
      <c r="G19" s="45"/>
      <c r="H19" s="46"/>
      <c r="I19" s="66"/>
      <c r="J19" t="str">
        <f>IFERROR(VLOOKUP(D19,codigo_DEPARTAMENTO[],2,FALSE)," ")</f>
        <v xml:space="preserve"> </v>
      </c>
    </row>
    <row r="20" spans="2:15" ht="15.75" customHeight="1" thickTop="1" thickBot="1" x14ac:dyDescent="0.3">
      <c r="B20" s="104"/>
      <c r="C20" s="105"/>
      <c r="D20" s="43"/>
      <c r="E20" s="44"/>
      <c r="F20" s="44"/>
      <c r="G20" s="45"/>
      <c r="H20" s="35"/>
      <c r="I20" s="66"/>
      <c r="J20" t="str">
        <f>IFERROR(VLOOKUP(D20,codigo_DEPARTAMENTO[],2,FALSE)," ")</f>
        <v xml:space="preserve"> </v>
      </c>
      <c r="L20" s="39"/>
      <c r="O20" s="39"/>
    </row>
    <row r="21" spans="2:15" ht="15.75" customHeight="1" thickTop="1" thickBot="1" x14ac:dyDescent="0.3">
      <c r="B21" s="104"/>
      <c r="C21" s="105"/>
      <c r="D21" s="43"/>
      <c r="E21" s="44"/>
      <c r="F21" s="44"/>
      <c r="G21" s="45"/>
      <c r="H21" s="35"/>
      <c r="I21" s="66"/>
      <c r="J21" t="str">
        <f>IFERROR(VLOOKUP(D21,codigo_DEPARTAMENTO[],2,FALSE)," ")</f>
        <v xml:space="preserve"> </v>
      </c>
      <c r="L21" s="39"/>
      <c r="O21" s="39"/>
    </row>
    <row r="22" spans="2:15" ht="15.75" customHeight="1" thickTop="1" thickBot="1" x14ac:dyDescent="0.3">
      <c r="B22" s="104"/>
      <c r="C22" s="105"/>
      <c r="D22" s="43"/>
      <c r="E22" s="44"/>
      <c r="F22" s="44"/>
      <c r="G22" s="45"/>
      <c r="H22" s="35"/>
      <c r="I22" s="66"/>
      <c r="J22" t="str">
        <f>IFERROR(VLOOKUP(D22,codigo_DEPARTAMENTO[],2,FALSE)," ")</f>
        <v xml:space="preserve"> </v>
      </c>
    </row>
    <row r="23" spans="2:15" ht="15.75" customHeight="1" thickTop="1" thickBot="1" x14ac:dyDescent="0.3">
      <c r="B23" s="104"/>
      <c r="C23" s="105"/>
      <c r="D23" s="43"/>
      <c r="E23" s="44"/>
      <c r="F23" s="44"/>
      <c r="G23" s="45"/>
      <c r="H23" s="35"/>
      <c r="I23" s="66"/>
      <c r="J23" t="str">
        <f>IFERROR(VLOOKUP(D23,codigo_DEPARTAMENTO[],2,FALSE)," ")</f>
        <v xml:space="preserve"> </v>
      </c>
      <c r="L23" s="39"/>
      <c r="O23" s="39"/>
    </row>
    <row r="24" spans="2:15" ht="15.75" customHeight="1" thickTop="1" thickBot="1" x14ac:dyDescent="0.3">
      <c r="B24" s="104"/>
      <c r="C24" s="105"/>
      <c r="D24" s="43"/>
      <c r="E24" s="44"/>
      <c r="F24" s="44"/>
      <c r="G24" s="45"/>
      <c r="H24" s="35"/>
      <c r="I24" s="66"/>
      <c r="J24" t="str">
        <f>IFERROR(VLOOKUP(D24,codigo_DEPARTAMENTO[],2,FALSE)," ")</f>
        <v xml:space="preserve"> </v>
      </c>
      <c r="L24" s="39"/>
      <c r="O24" s="39"/>
    </row>
    <row r="25" spans="2:15" ht="15.75" customHeight="1" thickTop="1" thickBot="1" x14ac:dyDescent="0.3">
      <c r="B25" s="104"/>
      <c r="C25" s="105"/>
      <c r="D25" s="43"/>
      <c r="E25" s="44"/>
      <c r="F25" s="44"/>
      <c r="G25" s="45"/>
      <c r="H25" s="35"/>
      <c r="I25" s="66"/>
      <c r="J25" t="str">
        <f>IFERROR(VLOOKUP(D25,codigo_DEPARTAMENTO[],2,FALSE)," ")</f>
        <v xml:space="preserve"> </v>
      </c>
    </row>
    <row r="26" spans="2:15" ht="15.75" customHeight="1" thickTop="1" thickBot="1" x14ac:dyDescent="0.3">
      <c r="B26" s="104"/>
      <c r="C26" s="105"/>
      <c r="D26" s="43"/>
      <c r="E26" s="44"/>
      <c r="F26" s="44"/>
      <c r="G26" s="45"/>
      <c r="H26" s="35"/>
      <c r="I26" s="66"/>
      <c r="J26" t="str">
        <f>IFERROR(VLOOKUP(D26,codigo_DEPARTAMENTO[],2,FALSE)," ")</f>
        <v xml:space="preserve"> </v>
      </c>
      <c r="L26" s="39"/>
      <c r="O26" s="39"/>
    </row>
    <row r="27" spans="2:15" ht="15.75" customHeight="1" thickTop="1" thickBot="1" x14ac:dyDescent="0.3">
      <c r="B27" s="104"/>
      <c r="C27" s="105"/>
      <c r="D27" s="43"/>
      <c r="E27" s="44"/>
      <c r="F27" s="44"/>
      <c r="G27" s="45"/>
      <c r="H27" s="35"/>
      <c r="I27" s="66"/>
      <c r="J27" t="str">
        <f>IFERROR(VLOOKUP(D27,codigo_DEPARTAMENTO[],2,FALSE)," ")</f>
        <v xml:space="preserve"> </v>
      </c>
      <c r="L27" s="39"/>
      <c r="O27" s="39"/>
    </row>
    <row r="28" spans="2:15" ht="15.75" customHeight="1" thickTop="1" thickBot="1" x14ac:dyDescent="0.3">
      <c r="B28" s="104"/>
      <c r="C28" s="105"/>
      <c r="D28" s="43"/>
      <c r="E28" s="44"/>
      <c r="F28" s="44"/>
      <c r="G28" s="45"/>
      <c r="H28" s="35"/>
      <c r="I28" s="66"/>
      <c r="J28" t="str">
        <f>IFERROR(VLOOKUP(D28,codigo_DEPARTAMENTO[],2,FALSE)," ")</f>
        <v xml:space="preserve"> </v>
      </c>
    </row>
    <row r="29" spans="2:15" ht="15.75" customHeight="1" thickTop="1" thickBot="1" x14ac:dyDescent="0.3">
      <c r="B29" s="104"/>
      <c r="C29" s="105"/>
      <c r="D29" s="43"/>
      <c r="E29" s="44"/>
      <c r="F29" s="44"/>
      <c r="G29" s="45"/>
      <c r="H29" s="35"/>
      <c r="I29" s="66"/>
      <c r="J29" t="str">
        <f>IFERROR(VLOOKUP(D29,codigo_DEPARTAMENTO[],2,FALSE)," ")</f>
        <v xml:space="preserve"> </v>
      </c>
      <c r="L29" s="39"/>
      <c r="O29" s="39"/>
    </row>
    <row r="30" spans="2:15" ht="15.75" customHeight="1" thickTop="1" thickBot="1" x14ac:dyDescent="0.3">
      <c r="B30" s="104"/>
      <c r="C30" s="105"/>
      <c r="D30" s="43"/>
      <c r="E30" s="44"/>
      <c r="F30" s="44"/>
      <c r="G30" s="45"/>
      <c r="H30" s="35"/>
      <c r="I30" s="66"/>
      <c r="J30" t="str">
        <f>IFERROR(VLOOKUP(D30,codigo_DEPARTAMENTO[],2,FALSE)," ")</f>
        <v xml:space="preserve"> </v>
      </c>
      <c r="L30" s="39"/>
      <c r="O30" s="39"/>
    </row>
    <row r="31" spans="2:15" ht="15.75" customHeight="1" thickTop="1" thickBot="1" x14ac:dyDescent="0.3">
      <c r="B31" s="104"/>
      <c r="C31" s="105"/>
      <c r="D31" s="43"/>
      <c r="E31" s="44"/>
      <c r="F31" s="44"/>
      <c r="G31" s="45"/>
      <c r="H31" s="35"/>
      <c r="I31" s="66"/>
      <c r="J31" t="str">
        <f>IFERROR(VLOOKUP(D31,codigo_DEPARTAMENTO[],2,FALSE)," ")</f>
        <v xml:space="preserve"> </v>
      </c>
      <c r="L31" s="39"/>
      <c r="O31" s="39"/>
    </row>
    <row r="32" spans="2:15" ht="15.75" customHeight="1" thickTop="1" thickBot="1" x14ac:dyDescent="0.3">
      <c r="B32" s="104"/>
      <c r="C32" s="105"/>
      <c r="D32" s="43"/>
      <c r="E32" s="44"/>
      <c r="F32" s="44"/>
      <c r="G32" s="45"/>
      <c r="H32" s="35"/>
      <c r="I32" s="66"/>
      <c r="J32" t="str">
        <f>IFERROR(VLOOKUP(D32,codigo_DEPARTAMENTO[],2,FALSE)," ")</f>
        <v xml:space="preserve"> </v>
      </c>
      <c r="L32" s="39"/>
      <c r="O32" s="39"/>
    </row>
    <row r="33" spans="2:15" ht="15.75" customHeight="1" thickTop="1" thickBot="1" x14ac:dyDescent="0.3">
      <c r="B33" s="104"/>
      <c r="C33" s="105"/>
      <c r="D33" s="43"/>
      <c r="E33" s="44"/>
      <c r="F33" s="44"/>
      <c r="G33" s="45"/>
      <c r="H33" s="35"/>
      <c r="I33" s="66"/>
      <c r="J33" t="str">
        <f>IFERROR(VLOOKUP(D33,codigo_DEPARTAMENTO[],2,FALSE)," ")</f>
        <v xml:space="preserve"> </v>
      </c>
      <c r="L33" s="39"/>
      <c r="O33" s="39"/>
    </row>
    <row r="34" spans="2:15" ht="15.75" customHeight="1" thickTop="1" thickBot="1" x14ac:dyDescent="0.3">
      <c r="B34" s="104"/>
      <c r="C34" s="105"/>
      <c r="D34" s="43"/>
      <c r="E34" s="44"/>
      <c r="F34" s="44"/>
      <c r="G34" s="45"/>
      <c r="H34" s="35"/>
      <c r="I34" s="66"/>
      <c r="J34" t="str">
        <f>IFERROR(VLOOKUP(D34,codigo_DEPARTAMENTO[],2,FALSE)," ")</f>
        <v xml:space="preserve"> </v>
      </c>
    </row>
    <row r="35" spans="2:15" ht="15.75" customHeight="1" thickTop="1" thickBot="1" x14ac:dyDescent="0.3">
      <c r="B35" s="104"/>
      <c r="C35" s="105"/>
      <c r="D35" s="43"/>
      <c r="E35" s="44"/>
      <c r="F35" s="44"/>
      <c r="G35" s="45"/>
      <c r="H35" s="35"/>
      <c r="I35" s="66"/>
      <c r="J35" t="str">
        <f>IFERROR(VLOOKUP(D35,codigo_DEPARTAMENTO[],2,FALSE)," ")</f>
        <v xml:space="preserve"> </v>
      </c>
    </row>
    <row r="36" spans="2:15" ht="15.75" customHeight="1" thickTop="1" thickBot="1" x14ac:dyDescent="0.3">
      <c r="B36" s="104"/>
      <c r="C36" s="105"/>
      <c r="D36" s="43"/>
      <c r="E36" s="44"/>
      <c r="F36" s="44"/>
      <c r="G36" s="45"/>
      <c r="H36" s="35"/>
      <c r="I36" s="66"/>
      <c r="J36" t="str">
        <f>IFERROR(VLOOKUP(D36,codigo_DEPARTAMENTO[],2,FALSE)," ")</f>
        <v xml:space="preserve"> </v>
      </c>
    </row>
    <row r="37" spans="2:15" ht="15.75" customHeight="1" thickTop="1" thickBot="1" x14ac:dyDescent="0.3">
      <c r="B37" s="104"/>
      <c r="C37" s="105"/>
      <c r="D37" s="43"/>
      <c r="E37" s="44"/>
      <c r="F37" s="44"/>
      <c r="G37" s="45"/>
      <c r="H37" s="35"/>
      <c r="I37" s="66"/>
      <c r="J37" t="str">
        <f>IFERROR(VLOOKUP(D37,codigo_DEPARTAMENTO[],2,FALSE)," ")</f>
        <v xml:space="preserve"> </v>
      </c>
    </row>
    <row r="38" spans="2:15" ht="15.75" customHeight="1" thickTop="1" thickBot="1" x14ac:dyDescent="0.3">
      <c r="B38" s="104"/>
      <c r="C38" s="105"/>
      <c r="D38" s="43"/>
      <c r="E38" s="44"/>
      <c r="F38" s="44"/>
      <c r="G38" s="45"/>
      <c r="H38" s="35"/>
      <c r="I38" s="66"/>
      <c r="J38" t="str">
        <f>IFERROR(VLOOKUP(D38,codigo_DEPARTAMENTO[],2,FALSE)," ")</f>
        <v xml:space="preserve"> </v>
      </c>
    </row>
    <row r="39" spans="2:15" ht="15.75" customHeight="1" thickTop="1" thickBot="1" x14ac:dyDescent="0.3">
      <c r="B39" s="104"/>
      <c r="C39" s="105"/>
      <c r="D39" s="43"/>
      <c r="E39" s="44"/>
      <c r="F39" s="44"/>
      <c r="G39" s="45"/>
      <c r="H39" s="35"/>
      <c r="I39" s="66"/>
      <c r="J39" t="str">
        <f>IFERROR(VLOOKUP(D39,codigo_DEPARTAMENTO[],2,FALSE)," ")</f>
        <v xml:space="preserve"> </v>
      </c>
    </row>
    <row r="40" spans="2:15" ht="15.75" customHeight="1" thickTop="1" thickBot="1" x14ac:dyDescent="0.3">
      <c r="B40" s="104"/>
      <c r="C40" s="105"/>
      <c r="D40" s="43"/>
      <c r="E40" s="44"/>
      <c r="F40" s="44"/>
      <c r="G40" s="45"/>
      <c r="H40" s="35"/>
      <c r="I40" s="66"/>
      <c r="J40" t="str">
        <f>IFERROR(VLOOKUP(D40,codigo_DEPARTAMENTO[],2,FALSE)," ")</f>
        <v xml:space="preserve"> </v>
      </c>
    </row>
    <row r="41" spans="2:15" ht="15.75" customHeight="1" thickTop="1" thickBot="1" x14ac:dyDescent="0.3">
      <c r="B41" s="104"/>
      <c r="C41" s="105"/>
      <c r="D41" s="43"/>
      <c r="E41" s="44"/>
      <c r="F41" s="44"/>
      <c r="G41" s="45"/>
      <c r="H41" s="35"/>
      <c r="I41" s="66"/>
      <c r="J41" t="str">
        <f>IFERROR(VLOOKUP(D41,codigo_DEPARTAMENTO[],2,FALSE)," ")</f>
        <v xml:space="preserve"> </v>
      </c>
    </row>
    <row r="42" spans="2:15" ht="15.75" customHeight="1" thickTop="1" thickBot="1" x14ac:dyDescent="0.3">
      <c r="B42" s="104"/>
      <c r="C42" s="105"/>
      <c r="D42" s="43"/>
      <c r="E42" s="44"/>
      <c r="F42" s="44"/>
      <c r="G42" s="45"/>
      <c r="H42" s="35"/>
      <c r="I42" s="66"/>
      <c r="J42" t="str">
        <f>IFERROR(VLOOKUP(D42,codigo_DEPARTAMENTO[],2,FALSE)," ")</f>
        <v xml:space="preserve"> </v>
      </c>
    </row>
    <row r="43" spans="2:15" ht="15.75" customHeight="1" thickTop="1" thickBot="1" x14ac:dyDescent="0.3">
      <c r="B43" s="104"/>
      <c r="C43" s="105"/>
      <c r="D43" s="43"/>
      <c r="E43" s="44"/>
      <c r="F43" s="44"/>
      <c r="G43" s="45"/>
      <c r="H43" s="35"/>
      <c r="I43" s="66"/>
      <c r="J43" t="str">
        <f>IFERROR(VLOOKUP(D43,codigo_DEPARTAMENTO[],2,FALSE)," ")</f>
        <v xml:space="preserve"> </v>
      </c>
    </row>
    <row r="44" spans="2:15" ht="15.75" customHeight="1" thickTop="1" thickBot="1" x14ac:dyDescent="0.3">
      <c r="B44" s="104"/>
      <c r="C44" s="105"/>
      <c r="D44" s="43"/>
      <c r="E44" s="44"/>
      <c r="F44" s="44"/>
      <c r="G44" s="45"/>
      <c r="H44" s="35"/>
      <c r="I44" s="66"/>
      <c r="J44" t="str">
        <f>IFERROR(VLOOKUP(D44,codigo_DEPARTAMENTO[],2,FALSE)," ")</f>
        <v xml:space="preserve"> </v>
      </c>
    </row>
    <row r="45" spans="2:15" ht="16.5" thickTop="1" thickBot="1" x14ac:dyDescent="0.3">
      <c r="B45" s="104"/>
      <c r="C45" s="105"/>
      <c r="D45" s="43"/>
      <c r="E45" s="44"/>
      <c r="F45" s="44"/>
      <c r="G45" s="45"/>
      <c r="H45" s="35"/>
      <c r="I45" s="66"/>
      <c r="J45" t="str">
        <f>IFERROR(VLOOKUP(D45,codigo_DEPARTAMENTO[],2,FALSE)," ")</f>
        <v xml:space="preserve"> </v>
      </c>
    </row>
    <row r="46" spans="2:15" ht="16.5" thickTop="1" thickBot="1" x14ac:dyDescent="0.3">
      <c r="B46" s="104"/>
      <c r="C46" s="105"/>
      <c r="D46" s="43"/>
      <c r="E46" s="44"/>
      <c r="F46" s="44"/>
      <c r="G46" s="45"/>
      <c r="H46" s="35"/>
      <c r="I46" s="66"/>
      <c r="J46" t="str">
        <f>IFERROR(VLOOKUP(D46,codigo_DEPARTAMENTO[],2,FALSE)," ")</f>
        <v xml:space="preserve"> </v>
      </c>
    </row>
    <row r="47" spans="2:15" ht="16.5" thickTop="1" thickBot="1" x14ac:dyDescent="0.3">
      <c r="B47" s="80"/>
      <c r="C47" s="81"/>
      <c r="D47" s="43"/>
      <c r="E47" s="44"/>
      <c r="F47" s="44"/>
      <c r="G47" s="45"/>
      <c r="H47" s="46"/>
      <c r="I47" s="66"/>
      <c r="J47" t="str">
        <f>IFERROR(VLOOKUP(D47,codigo_DEPARTAMENTO[],2,FALSE)," ")</f>
        <v xml:space="preserve"> </v>
      </c>
      <c r="K47" t="s">
        <v>142</v>
      </c>
    </row>
    <row r="48" spans="2:15" ht="16.5" thickTop="1" thickBot="1" x14ac:dyDescent="0.3">
      <c r="B48" s="80"/>
      <c r="C48" s="81"/>
      <c r="D48" s="43"/>
      <c r="E48" s="44"/>
      <c r="F48" s="44"/>
      <c r="G48" s="45"/>
      <c r="H48" s="46"/>
      <c r="I48" s="66"/>
      <c r="J48" t="str">
        <f>IFERROR(VLOOKUP(D48,codigo_DEPARTAMENTO[],2,FALSE)," ")</f>
        <v xml:space="preserve"> </v>
      </c>
    </row>
    <row r="49" spans="2:10" ht="16.5" thickTop="1" thickBot="1" x14ac:dyDescent="0.3">
      <c r="B49" s="80"/>
      <c r="C49" s="81"/>
      <c r="D49" s="43"/>
      <c r="E49" s="44"/>
      <c r="F49" s="44"/>
      <c r="G49" s="45"/>
      <c r="H49" s="46"/>
      <c r="I49" s="66"/>
      <c r="J49" t="str">
        <f>IFERROR(VLOOKUP(D49,codigo_DEPARTAMENTO[],2,FALSE)," ")</f>
        <v xml:space="preserve"> </v>
      </c>
    </row>
    <row r="50" spans="2:10" ht="16.5" thickTop="1" thickBot="1" x14ac:dyDescent="0.3">
      <c r="B50" s="80"/>
      <c r="C50" s="81"/>
      <c r="D50" s="43"/>
      <c r="E50" s="44"/>
      <c r="F50" s="44"/>
      <c r="G50" s="45"/>
      <c r="H50" s="46"/>
      <c r="I50" s="66"/>
      <c r="J50" t="str">
        <f>IFERROR(VLOOKUP(D50,codigo_DEPARTAMENTO[],2,FALSE)," ")</f>
        <v xml:space="preserve"> </v>
      </c>
    </row>
    <row r="51" spans="2:10" ht="16.5" thickTop="1" thickBot="1" x14ac:dyDescent="0.3">
      <c r="B51" s="80"/>
      <c r="C51" s="81"/>
      <c r="D51" s="43"/>
      <c r="E51" s="44"/>
      <c r="F51" s="44"/>
      <c r="G51" s="45"/>
      <c r="H51" s="46"/>
      <c r="I51" s="66"/>
      <c r="J51" t="str">
        <f>IFERROR(VLOOKUP(D51,codigo_DEPARTAMENTO[],2,FALSE)," ")</f>
        <v xml:space="preserve"> </v>
      </c>
    </row>
    <row r="52" spans="2:10" ht="16.5" thickTop="1" thickBot="1" x14ac:dyDescent="0.3">
      <c r="B52" s="80"/>
      <c r="C52" s="81"/>
      <c r="D52" s="43"/>
      <c r="E52" s="44"/>
      <c r="F52" s="44"/>
      <c r="G52" s="45"/>
      <c r="H52" s="46"/>
      <c r="I52" s="66"/>
      <c r="J52" t="str">
        <f>IFERROR(VLOOKUP(D52,codigo_DEPARTAMENTO[],2,FALSE)," ")</f>
        <v xml:space="preserve"> </v>
      </c>
    </row>
    <row r="53" spans="2:10" ht="16.5" thickTop="1" thickBot="1" x14ac:dyDescent="0.3">
      <c r="B53" s="80"/>
      <c r="C53" s="81"/>
      <c r="D53" s="43"/>
      <c r="E53" s="44"/>
      <c r="F53" s="44"/>
      <c r="G53" s="45"/>
      <c r="H53" s="46"/>
      <c r="I53" s="66"/>
      <c r="J53" t="str">
        <f>IFERROR(VLOOKUP(D53,codigo_DEPARTAMENTO[],2,FALSE)," ")</f>
        <v xml:space="preserve"> </v>
      </c>
    </row>
    <row r="54" spans="2:10" ht="16.5" thickTop="1" thickBot="1" x14ac:dyDescent="0.3">
      <c r="B54" s="80"/>
      <c r="C54" s="81"/>
      <c r="D54" s="43"/>
      <c r="E54" s="44"/>
      <c r="F54" s="44"/>
      <c r="G54" s="45"/>
      <c r="H54" s="46"/>
      <c r="I54" s="66"/>
      <c r="J54" t="str">
        <f>IFERROR(VLOOKUP(D54,codigo_DEPARTAMENTO[],2,FALSE)," ")</f>
        <v xml:space="preserve"> </v>
      </c>
    </row>
    <row r="55" spans="2:10" ht="16.5" thickTop="1" thickBot="1" x14ac:dyDescent="0.3">
      <c r="B55" s="80"/>
      <c r="C55" s="81"/>
      <c r="D55" s="43"/>
      <c r="E55" s="44"/>
      <c r="F55" s="44"/>
      <c r="G55" s="45"/>
      <c r="H55" s="46"/>
      <c r="I55" s="66"/>
      <c r="J55" t="str">
        <f>IFERROR(VLOOKUP(D55,codigo_DEPARTAMENTO[],2,FALSE)," ")</f>
        <v xml:space="preserve"> </v>
      </c>
    </row>
    <row r="56" spans="2:10" ht="16.5" thickTop="1" thickBot="1" x14ac:dyDescent="0.3">
      <c r="B56" s="80"/>
      <c r="C56" s="81"/>
      <c r="D56" s="43"/>
      <c r="E56" s="44"/>
      <c r="F56" s="44"/>
      <c r="G56" s="45"/>
      <c r="H56" s="46"/>
      <c r="I56" s="66"/>
      <c r="J56" t="str">
        <f>IFERROR(VLOOKUP(D56,codigo_DEPARTAMENTO[],2,FALSE)," ")</f>
        <v xml:space="preserve"> </v>
      </c>
    </row>
    <row r="57" spans="2:10" ht="16.5" thickTop="1" thickBot="1" x14ac:dyDescent="0.3">
      <c r="B57" s="80"/>
      <c r="C57" s="81"/>
      <c r="D57" s="43"/>
      <c r="E57" s="44"/>
      <c r="F57" s="44"/>
      <c r="G57" s="45"/>
      <c r="H57" s="46"/>
      <c r="I57" s="66"/>
      <c r="J57" t="str">
        <f>IFERROR(VLOOKUP(D57,codigo_DEPARTAMENTO[],2,FALSE)," ")</f>
        <v xml:space="preserve"> </v>
      </c>
    </row>
    <row r="58" spans="2:10" ht="16.5" thickTop="1" thickBot="1" x14ac:dyDescent="0.3">
      <c r="B58" s="80"/>
      <c r="C58" s="81"/>
      <c r="D58" s="43"/>
      <c r="E58" s="44"/>
      <c r="F58" s="44"/>
      <c r="G58" s="45"/>
      <c r="H58" s="46"/>
      <c r="I58" s="66"/>
      <c r="J58" t="str">
        <f>IFERROR(VLOOKUP(D58,codigo_DEPARTAMENTO[],2,FALSE)," ")</f>
        <v xml:space="preserve"> </v>
      </c>
    </row>
    <row r="59" spans="2:10" ht="16.5" thickTop="1" thickBot="1" x14ac:dyDescent="0.3">
      <c r="B59" s="80"/>
      <c r="C59" s="81"/>
      <c r="D59" s="43"/>
      <c r="E59" s="44"/>
      <c r="F59" s="44"/>
      <c r="G59" s="45"/>
      <c r="H59" s="46"/>
      <c r="I59" s="66"/>
      <c r="J59" t="str">
        <f>IFERROR(VLOOKUP(D59,codigo_DEPARTAMENTO[],2,FALSE)," ")</f>
        <v xml:space="preserve"> </v>
      </c>
    </row>
    <row r="60" spans="2:10" ht="16.5" thickTop="1" thickBot="1" x14ac:dyDescent="0.3">
      <c r="B60" s="80"/>
      <c r="C60" s="81"/>
      <c r="D60" s="43"/>
      <c r="E60" s="44"/>
      <c r="F60" s="44"/>
      <c r="G60" s="45"/>
      <c r="H60" s="46"/>
      <c r="I60" s="66"/>
      <c r="J60" t="str">
        <f>IFERROR(VLOOKUP(D60,codigo_DEPARTAMENTO[],2,FALSE)," ")</f>
        <v xml:space="preserve"> </v>
      </c>
    </row>
    <row r="61" spans="2:10" ht="16.5" thickTop="1" thickBot="1" x14ac:dyDescent="0.3">
      <c r="B61" s="80"/>
      <c r="C61" s="81"/>
      <c r="D61" s="43"/>
      <c r="E61" s="44"/>
      <c r="F61" s="44"/>
      <c r="G61" s="45"/>
      <c r="H61" s="46"/>
      <c r="I61" s="66"/>
      <c r="J61" t="str">
        <f>IFERROR(VLOOKUP(D61,codigo_DEPARTAMENTO[],2,FALSE)," ")</f>
        <v xml:space="preserve"> </v>
      </c>
    </row>
    <row r="62" spans="2:10" ht="16.5" thickTop="1" thickBot="1" x14ac:dyDescent="0.3">
      <c r="B62" s="80"/>
      <c r="C62" s="81"/>
      <c r="D62" s="43"/>
      <c r="E62" s="44"/>
      <c r="F62" s="44"/>
      <c r="G62" s="45"/>
      <c r="H62" s="46"/>
      <c r="I62" s="66"/>
      <c r="J62" t="str">
        <f>IFERROR(VLOOKUP(D62,codigo_DEPARTAMENTO[],2,FALSE)," ")</f>
        <v xml:space="preserve"> </v>
      </c>
    </row>
    <row r="63" spans="2:10" ht="16.5" thickTop="1" thickBot="1" x14ac:dyDescent="0.3">
      <c r="B63" s="80"/>
      <c r="C63" s="81"/>
      <c r="D63" s="43"/>
      <c r="E63" s="44"/>
      <c r="F63" s="44"/>
      <c r="G63" s="45"/>
      <c r="H63" s="46"/>
      <c r="I63" s="66"/>
      <c r="J63" t="str">
        <f>IFERROR(VLOOKUP(D63,codigo_DEPARTAMENTO[],2,FALSE)," ")</f>
        <v xml:space="preserve"> </v>
      </c>
    </row>
    <row r="64" spans="2:10" ht="16.5" thickTop="1" thickBot="1" x14ac:dyDescent="0.3">
      <c r="B64" s="80"/>
      <c r="C64" s="81"/>
      <c r="D64" s="43"/>
      <c r="E64" s="44"/>
      <c r="F64" s="44"/>
      <c r="G64" s="45"/>
      <c r="H64" s="46"/>
      <c r="I64" s="66"/>
      <c r="J64" t="str">
        <f>IFERROR(VLOOKUP(D64,codigo_DEPARTAMENTO[],2,FALSE)," ")</f>
        <v xml:space="preserve"> </v>
      </c>
    </row>
    <row r="65" spans="2:10" ht="16.5" thickTop="1" thickBot="1" x14ac:dyDescent="0.3">
      <c r="B65" s="80"/>
      <c r="C65" s="81"/>
      <c r="D65" s="43"/>
      <c r="E65" s="44"/>
      <c r="F65" s="44"/>
      <c r="G65" s="45"/>
      <c r="H65" s="46"/>
      <c r="I65" s="66"/>
      <c r="J65" t="str">
        <f>IFERROR(VLOOKUP(D65,codigo_DEPARTAMENTO[],2,FALSE)," ")</f>
        <v xml:space="preserve"> </v>
      </c>
    </row>
    <row r="66" spans="2:10" ht="16.5" thickTop="1" thickBot="1" x14ac:dyDescent="0.3">
      <c r="B66" s="80"/>
      <c r="C66" s="81"/>
      <c r="D66" s="43"/>
      <c r="E66" s="44"/>
      <c r="F66" s="44"/>
      <c r="G66" s="45"/>
      <c r="H66" s="46"/>
      <c r="I66" s="66"/>
      <c r="J66" t="str">
        <f>IFERROR(VLOOKUP(D66,codigo_DEPARTAMENTO[],2,FALSE)," ")</f>
        <v xml:space="preserve"> </v>
      </c>
    </row>
    <row r="67" spans="2:10" ht="16.5" thickTop="1" thickBot="1" x14ac:dyDescent="0.3">
      <c r="B67" s="80"/>
      <c r="C67" s="81"/>
      <c r="D67" s="43"/>
      <c r="E67" s="44"/>
      <c r="F67" s="44"/>
      <c r="G67" s="45"/>
      <c r="H67" s="46"/>
      <c r="I67" s="66"/>
      <c r="J67" t="str">
        <f>IFERROR(VLOOKUP(D67,codigo_DEPARTAMENTO[],2,FALSE)," ")</f>
        <v xml:space="preserve"> </v>
      </c>
    </row>
    <row r="68" spans="2:10" ht="16.5" thickTop="1" thickBot="1" x14ac:dyDescent="0.3">
      <c r="B68" s="80"/>
      <c r="C68" s="81"/>
      <c r="D68" s="43"/>
      <c r="E68" s="44"/>
      <c r="F68" s="44"/>
      <c r="G68" s="45"/>
      <c r="H68" s="46"/>
      <c r="I68" s="66"/>
      <c r="J68" t="str">
        <f>IFERROR(VLOOKUP(D68,codigo_DEPARTAMENTO[],2,FALSE)," ")</f>
        <v xml:space="preserve"> </v>
      </c>
    </row>
    <row r="69" spans="2:10" ht="16.5" thickTop="1" thickBot="1" x14ac:dyDescent="0.3">
      <c r="B69" s="80"/>
      <c r="C69" s="81"/>
      <c r="D69" s="43"/>
      <c r="E69" s="44"/>
      <c r="F69" s="44"/>
      <c r="G69" s="45"/>
      <c r="H69" s="46"/>
      <c r="I69" s="66"/>
      <c r="J69" t="str">
        <f>IFERROR(VLOOKUP(D69,codigo_DEPARTAMENTO[],2,FALSE)," ")</f>
        <v xml:space="preserve"> </v>
      </c>
    </row>
    <row r="70" spans="2:10" ht="16.5" thickTop="1" thickBot="1" x14ac:dyDescent="0.3">
      <c r="B70" s="80"/>
      <c r="C70" s="81"/>
      <c r="D70" s="43"/>
      <c r="E70" s="44"/>
      <c r="F70" s="44"/>
      <c r="G70" s="45"/>
      <c r="H70" s="46"/>
      <c r="I70" s="66"/>
      <c r="J70" t="str">
        <f>IFERROR(VLOOKUP(D70,codigo_DEPARTAMENTO[],2,FALSE)," ")</f>
        <v xml:space="preserve"> </v>
      </c>
    </row>
    <row r="71" spans="2:10" ht="16.5" thickTop="1" thickBot="1" x14ac:dyDescent="0.3">
      <c r="B71" s="80"/>
      <c r="C71" s="81"/>
      <c r="D71" s="43"/>
      <c r="E71" s="44"/>
      <c r="F71" s="44"/>
      <c r="G71" s="45"/>
      <c r="H71" s="46"/>
      <c r="I71" s="66"/>
      <c r="J71" t="str">
        <f>IFERROR(VLOOKUP(D71,codigo_DEPARTAMENTO[],2,FALSE)," ")</f>
        <v xml:space="preserve"> </v>
      </c>
    </row>
    <row r="72" spans="2:10" ht="16.5" thickTop="1" thickBot="1" x14ac:dyDescent="0.3">
      <c r="B72" s="80"/>
      <c r="C72" s="81"/>
      <c r="D72" s="43"/>
      <c r="E72" s="44"/>
      <c r="F72" s="44"/>
      <c r="G72" s="45"/>
      <c r="H72" s="46"/>
      <c r="I72" s="66"/>
      <c r="J72" t="str">
        <f>IFERROR(VLOOKUP(D72,codigo_DEPARTAMENTO[],2,FALSE)," ")</f>
        <v xml:space="preserve"> </v>
      </c>
    </row>
    <row r="73" spans="2:10" ht="16.5" thickTop="1" thickBot="1" x14ac:dyDescent="0.3">
      <c r="B73" s="80"/>
      <c r="C73" s="81"/>
      <c r="D73" s="43"/>
      <c r="E73" s="44"/>
      <c r="F73" s="44"/>
      <c r="G73" s="45"/>
      <c r="H73" s="46"/>
      <c r="I73" s="66"/>
      <c r="J73" t="str">
        <f>IFERROR(VLOOKUP(D73,codigo_DEPARTAMENTO[],2,FALSE)," ")</f>
        <v xml:space="preserve"> </v>
      </c>
    </row>
    <row r="74" spans="2:10" ht="16.5" thickTop="1" thickBot="1" x14ac:dyDescent="0.3">
      <c r="B74" s="80"/>
      <c r="C74" s="81"/>
      <c r="D74" s="43"/>
      <c r="E74" s="44"/>
      <c r="F74" s="44"/>
      <c r="G74" s="45"/>
      <c r="H74" s="46"/>
      <c r="I74" s="66"/>
      <c r="J74" t="str">
        <f>IFERROR(VLOOKUP(D74,codigo_DEPARTAMENTO[],2,FALSE)," ")</f>
        <v xml:space="preserve"> </v>
      </c>
    </row>
    <row r="75" spans="2:10" ht="16.5" thickTop="1" thickBot="1" x14ac:dyDescent="0.3">
      <c r="B75" s="80"/>
      <c r="C75" s="81"/>
      <c r="D75" s="43"/>
      <c r="E75" s="44"/>
      <c r="F75" s="44"/>
      <c r="G75" s="45"/>
      <c r="H75" s="46"/>
      <c r="I75" s="66"/>
      <c r="J75" t="str">
        <f>IFERROR(VLOOKUP(D75,codigo_DEPARTAMENTO[],2,FALSE)," ")</f>
        <v xml:space="preserve"> </v>
      </c>
    </row>
    <row r="76" spans="2:10" ht="16.5" thickTop="1" thickBot="1" x14ac:dyDescent="0.3">
      <c r="B76" s="80"/>
      <c r="C76" s="81"/>
      <c r="D76" s="43"/>
      <c r="E76" s="44"/>
      <c r="F76" s="44"/>
      <c r="G76" s="45"/>
      <c r="H76" s="46"/>
      <c r="I76" s="66"/>
      <c r="J76" t="str">
        <f>IFERROR(VLOOKUP(D76,codigo_DEPARTAMENTO[],2,FALSE)," ")</f>
        <v xml:space="preserve"> </v>
      </c>
    </row>
    <row r="77" spans="2:10" ht="16.5" thickTop="1" thickBot="1" x14ac:dyDescent="0.3">
      <c r="B77" s="80"/>
      <c r="C77" s="81"/>
      <c r="D77" s="43"/>
      <c r="E77" s="44"/>
      <c r="F77" s="44"/>
      <c r="G77" s="45"/>
      <c r="H77" s="46"/>
      <c r="I77" s="66"/>
      <c r="J77" t="str">
        <f>IFERROR(VLOOKUP(D77,codigo_DEPARTAMENTO[],2,FALSE)," ")</f>
        <v xml:space="preserve"> </v>
      </c>
    </row>
    <row r="78" spans="2:10" ht="16.5" thickTop="1" thickBot="1" x14ac:dyDescent="0.3">
      <c r="B78" s="80"/>
      <c r="C78" s="81"/>
      <c r="D78" s="43"/>
      <c r="E78" s="44"/>
      <c r="F78" s="44"/>
      <c r="G78" s="45"/>
      <c r="H78" s="46"/>
      <c r="I78" s="66"/>
      <c r="J78" t="str">
        <f>IFERROR(VLOOKUP(D78,codigo_DEPARTAMENTO[],2,FALSE)," ")</f>
        <v xml:space="preserve"> </v>
      </c>
    </row>
    <row r="79" spans="2:10" ht="16.5" thickTop="1" thickBot="1" x14ac:dyDescent="0.3">
      <c r="B79" s="80"/>
      <c r="C79" s="81"/>
      <c r="D79" s="43"/>
      <c r="E79" s="44"/>
      <c r="F79" s="44"/>
      <c r="G79" s="45"/>
      <c r="H79" s="46"/>
      <c r="I79" s="66"/>
      <c r="J79" t="str">
        <f>IFERROR(VLOOKUP(D79,codigo_DEPARTAMENTO[],2,FALSE)," ")</f>
        <v xml:space="preserve"> </v>
      </c>
    </row>
    <row r="80" spans="2:10" ht="16.5" thickTop="1" thickBot="1" x14ac:dyDescent="0.3">
      <c r="B80" s="80"/>
      <c r="C80" s="81"/>
      <c r="D80" s="43"/>
      <c r="E80" s="44"/>
      <c r="F80" s="44"/>
      <c r="G80" s="45"/>
      <c r="H80" s="46"/>
      <c r="I80" s="66"/>
      <c r="J80" t="str">
        <f>IFERROR(VLOOKUP(D80,codigo_DEPARTAMENTO[],2,FALSE)," ")</f>
        <v xml:space="preserve"> </v>
      </c>
    </row>
    <row r="81" spans="2:11" ht="16.5" thickTop="1" thickBot="1" x14ac:dyDescent="0.3">
      <c r="B81" s="80"/>
      <c r="C81" s="81"/>
      <c r="D81" s="43"/>
      <c r="E81" s="44"/>
      <c r="F81" s="44"/>
      <c r="G81" s="45"/>
      <c r="H81" s="46"/>
      <c r="I81" s="66"/>
      <c r="J81" t="str">
        <f>IFERROR(VLOOKUP(D81,codigo_DEPARTAMENTO[],2,FALSE)," ")</f>
        <v xml:space="preserve"> </v>
      </c>
    </row>
    <row r="82" spans="2:11" ht="16.5" thickTop="1" thickBot="1" x14ac:dyDescent="0.3">
      <c r="B82" s="80"/>
      <c r="C82" s="81"/>
      <c r="D82" s="43"/>
      <c r="E82" s="44"/>
      <c r="F82" s="44"/>
      <c r="G82" s="45"/>
      <c r="H82" s="46"/>
      <c r="I82" s="66"/>
      <c r="J82" t="str">
        <f>IFERROR(VLOOKUP(D82,codigo_DEPARTAMENTO[],2,FALSE)," ")</f>
        <v xml:space="preserve"> </v>
      </c>
    </row>
    <row r="83" spans="2:11" ht="16.5" thickTop="1" thickBot="1" x14ac:dyDescent="0.3">
      <c r="B83" s="80"/>
      <c r="C83" s="81"/>
      <c r="D83" s="43"/>
      <c r="E83" s="44"/>
      <c r="F83" s="44"/>
      <c r="G83" s="45"/>
      <c r="H83" s="46"/>
      <c r="I83" s="66"/>
      <c r="J83" t="str">
        <f>IFERROR(VLOOKUP(D83,codigo_DEPARTAMENTO[],2,FALSE)," ")</f>
        <v xml:space="preserve"> </v>
      </c>
    </row>
    <row r="84" spans="2:11" ht="16.5" thickTop="1" thickBot="1" x14ac:dyDescent="0.3">
      <c r="B84" s="80"/>
      <c r="C84" s="81"/>
      <c r="D84" s="43"/>
      <c r="E84" s="44"/>
      <c r="F84" s="44"/>
      <c r="G84" s="45"/>
      <c r="H84" s="46"/>
      <c r="I84" s="66"/>
      <c r="J84" t="str">
        <f>IFERROR(VLOOKUP(D84,codigo_DEPARTAMENTO[],2,FALSE)," ")</f>
        <v xml:space="preserve"> </v>
      </c>
    </row>
    <row r="85" spans="2:11" ht="16.5" thickTop="1" thickBot="1" x14ac:dyDescent="0.3">
      <c r="B85" s="80"/>
      <c r="C85" s="81"/>
      <c r="D85" s="43"/>
      <c r="E85" s="44"/>
      <c r="F85" s="44"/>
      <c r="G85" s="45"/>
      <c r="H85" s="46"/>
      <c r="I85" s="66"/>
      <c r="J85" t="str">
        <f>IFERROR(VLOOKUP(D85,codigo_DEPARTAMENTO[],2,FALSE)," ")</f>
        <v xml:space="preserve"> </v>
      </c>
    </row>
    <row r="86" spans="2:11" ht="16.5" thickTop="1" thickBot="1" x14ac:dyDescent="0.3">
      <c r="B86" s="80"/>
      <c r="C86" s="81"/>
      <c r="D86" s="43"/>
      <c r="E86" s="44"/>
      <c r="F86" s="44"/>
      <c r="G86" s="45"/>
      <c r="H86" s="46"/>
      <c r="I86" s="66"/>
      <c r="J86" t="str">
        <f>IFERROR(VLOOKUP(D86,codigo_DEPARTAMENTO[],2,FALSE)," ")</f>
        <v xml:space="preserve"> </v>
      </c>
    </row>
    <row r="87" spans="2:11" ht="16.5" thickTop="1" thickBot="1" x14ac:dyDescent="0.3">
      <c r="B87" s="80"/>
      <c r="C87" s="81"/>
      <c r="D87" s="43"/>
      <c r="E87" s="44"/>
      <c r="F87" s="44"/>
      <c r="G87" s="45"/>
      <c r="H87" s="46"/>
      <c r="I87" s="66"/>
      <c r="J87" t="str">
        <f>IFERROR(VLOOKUP(D87,codigo_DEPARTAMENTO[],2,FALSE)," ")</f>
        <v xml:space="preserve"> </v>
      </c>
    </row>
    <row r="88" spans="2:11" ht="16.5" thickTop="1" thickBot="1" x14ac:dyDescent="0.3">
      <c r="B88" s="80"/>
      <c r="C88" s="81"/>
      <c r="D88" s="43"/>
      <c r="E88" s="44"/>
      <c r="F88" s="44"/>
      <c r="G88" s="45"/>
      <c r="H88" s="46"/>
      <c r="I88" s="66"/>
      <c r="J88" t="str">
        <f>IFERROR(VLOOKUP(D88,codigo_DEPARTAMENTO[],2,FALSE)," ")</f>
        <v xml:space="preserve"> </v>
      </c>
    </row>
    <row r="89" spans="2:11" ht="16.5" thickTop="1" thickBot="1" x14ac:dyDescent="0.3">
      <c r="B89" s="80"/>
      <c r="C89" s="81"/>
      <c r="D89" s="43"/>
      <c r="E89" s="44"/>
      <c r="F89" s="44"/>
      <c r="G89" s="45"/>
      <c r="H89" s="46"/>
      <c r="I89" s="66"/>
      <c r="J89" t="str">
        <f>IFERROR(VLOOKUP(D89,codigo_DEPARTAMENTO[],2,FALSE)," ")</f>
        <v xml:space="preserve"> </v>
      </c>
      <c r="K89" t="s">
        <v>142</v>
      </c>
    </row>
    <row r="90" spans="2:11" ht="16.5" thickTop="1" thickBot="1" x14ac:dyDescent="0.3">
      <c r="B90" s="80"/>
      <c r="C90" s="81"/>
      <c r="D90" s="43"/>
      <c r="E90" s="44"/>
      <c r="F90" s="44"/>
      <c r="G90" s="45"/>
      <c r="H90" s="46"/>
      <c r="I90" s="66"/>
      <c r="J90" t="str">
        <f>IFERROR(VLOOKUP(D90,codigo_DEPARTAMENTO[],2,FALSE)," ")</f>
        <v xml:space="preserve"> </v>
      </c>
    </row>
    <row r="91" spans="2:11" ht="16.5" thickTop="1" thickBot="1" x14ac:dyDescent="0.3">
      <c r="B91" s="80"/>
      <c r="C91" s="81"/>
      <c r="D91" s="43"/>
      <c r="E91" s="44"/>
      <c r="F91" s="44"/>
      <c r="G91" s="45"/>
      <c r="H91" s="46"/>
      <c r="I91" s="66"/>
      <c r="J91" t="str">
        <f>IFERROR(VLOOKUP(D91,codigo_DEPARTAMENTO[],2,FALSE)," ")</f>
        <v xml:space="preserve"> </v>
      </c>
    </row>
    <row r="92" spans="2:11" ht="16.5" thickTop="1" thickBot="1" x14ac:dyDescent="0.3">
      <c r="B92" s="80"/>
      <c r="C92" s="81"/>
      <c r="D92" s="43"/>
      <c r="E92" s="44"/>
      <c r="F92" s="44"/>
      <c r="G92" s="45"/>
      <c r="H92" s="46"/>
      <c r="I92" s="66"/>
      <c r="J92" t="str">
        <f>IFERROR(VLOOKUP(D92,codigo_DEPARTAMENTO[],2,FALSE)," ")</f>
        <v xml:space="preserve"> </v>
      </c>
    </row>
    <row r="93" spans="2:11" ht="16.5" thickTop="1" thickBot="1" x14ac:dyDescent="0.3">
      <c r="B93" s="80"/>
      <c r="C93" s="81"/>
      <c r="D93" s="43"/>
      <c r="E93" s="44"/>
      <c r="F93" s="44"/>
      <c r="G93" s="45"/>
      <c r="H93" s="46"/>
      <c r="I93" s="66"/>
      <c r="J93" t="str">
        <f>IFERROR(VLOOKUP(D93,codigo_DEPARTAMENTO[],2,FALSE)," ")</f>
        <v xml:space="preserve"> </v>
      </c>
    </row>
    <row r="94" spans="2:11" ht="16.5" thickTop="1" thickBot="1" x14ac:dyDescent="0.3">
      <c r="B94" s="80"/>
      <c r="C94" s="81"/>
      <c r="D94" s="43"/>
      <c r="E94" s="44"/>
      <c r="F94" s="44"/>
      <c r="G94" s="45"/>
      <c r="H94" s="46"/>
      <c r="I94" s="66"/>
      <c r="J94" t="str">
        <f>IFERROR(VLOOKUP(D94,codigo_DEPARTAMENTO[],2,FALSE)," ")</f>
        <v xml:space="preserve"> </v>
      </c>
    </row>
    <row r="95" spans="2:11" ht="16.5" thickTop="1" thickBot="1" x14ac:dyDescent="0.3">
      <c r="B95" s="80"/>
      <c r="C95" s="81"/>
      <c r="D95" s="43"/>
      <c r="E95" s="44"/>
      <c r="F95" s="44"/>
      <c r="G95" s="45"/>
      <c r="H95" s="46"/>
      <c r="I95" s="66"/>
      <c r="J95" t="str">
        <f>IFERROR(VLOOKUP(D95,codigo_DEPARTAMENTO[],2,FALSE)," ")</f>
        <v xml:space="preserve"> </v>
      </c>
    </row>
    <row r="96" spans="2:11" ht="16.5" thickTop="1" thickBot="1" x14ac:dyDescent="0.3">
      <c r="B96" s="80"/>
      <c r="C96" s="81"/>
      <c r="D96" s="43"/>
      <c r="E96" s="44"/>
      <c r="F96" s="44"/>
      <c r="G96" s="45"/>
      <c r="H96" s="46"/>
      <c r="I96" s="66"/>
      <c r="J96" t="str">
        <f>IFERROR(VLOOKUP(D96,codigo_DEPARTAMENTO[],2,FALSE)," ")</f>
        <v xml:space="preserve"> </v>
      </c>
    </row>
    <row r="97" spans="2:10" ht="16.5" thickTop="1" thickBot="1" x14ac:dyDescent="0.3">
      <c r="B97" s="80"/>
      <c r="C97" s="81"/>
      <c r="D97" s="43"/>
      <c r="E97" s="44"/>
      <c r="F97" s="44"/>
      <c r="G97" s="45"/>
      <c r="H97" s="46"/>
      <c r="I97" s="66"/>
      <c r="J97" t="str">
        <f>IFERROR(VLOOKUP(D97,codigo_DEPARTAMENTO[],2,FALSE)," ")</f>
        <v xml:space="preserve"> </v>
      </c>
    </row>
    <row r="98" spans="2:10" ht="16.5" thickTop="1" thickBot="1" x14ac:dyDescent="0.3">
      <c r="B98" s="80"/>
      <c r="C98" s="81"/>
      <c r="D98" s="43"/>
      <c r="E98" s="44"/>
      <c r="F98" s="44"/>
      <c r="G98" s="45"/>
      <c r="H98" s="46"/>
      <c r="I98" s="66"/>
      <c r="J98" t="str">
        <f>IFERROR(VLOOKUP(D98,codigo_DEPARTAMENTO[],2,FALSE)," ")</f>
        <v xml:space="preserve"> </v>
      </c>
    </row>
    <row r="99" spans="2:10" ht="16.5" thickTop="1" thickBot="1" x14ac:dyDescent="0.3">
      <c r="B99" s="80"/>
      <c r="C99" s="81"/>
      <c r="D99" s="43"/>
      <c r="E99" s="44"/>
      <c r="F99" s="44"/>
      <c r="G99" s="45"/>
      <c r="H99" s="46"/>
      <c r="I99" s="66"/>
      <c r="J99" t="str">
        <f>IFERROR(VLOOKUP(D99,codigo_DEPARTAMENTO[],2,FALSE)," ")</f>
        <v xml:space="preserve"> </v>
      </c>
    </row>
    <row r="100" spans="2:10" ht="16.5" thickTop="1" thickBot="1" x14ac:dyDescent="0.3">
      <c r="B100" s="80"/>
      <c r="C100" s="81"/>
      <c r="D100" s="43"/>
      <c r="E100" s="44"/>
      <c r="F100" s="44"/>
      <c r="G100" s="45"/>
      <c r="H100" s="46"/>
      <c r="I100" s="66"/>
      <c r="J100" t="str">
        <f>IFERROR(VLOOKUP(D100,codigo_DEPARTAMENTO[],2,FALSE)," ")</f>
        <v xml:space="preserve"> </v>
      </c>
    </row>
    <row r="101" spans="2:10" ht="16.5" thickTop="1" thickBot="1" x14ac:dyDescent="0.3">
      <c r="B101" s="80"/>
      <c r="C101" s="81"/>
      <c r="D101" s="43"/>
      <c r="E101" s="44"/>
      <c r="F101" s="44"/>
      <c r="G101" s="45"/>
      <c r="H101" s="46"/>
      <c r="I101" s="66"/>
      <c r="J101" t="str">
        <f>IFERROR(VLOOKUP(D101,codigo_DEPARTAMENTO[],2,FALSE)," ")</f>
        <v xml:space="preserve"> </v>
      </c>
    </row>
    <row r="102" spans="2:10" ht="16.5" thickTop="1" thickBot="1" x14ac:dyDescent="0.3">
      <c r="B102" s="80"/>
      <c r="C102" s="81"/>
      <c r="D102" s="43"/>
      <c r="E102" s="44"/>
      <c r="F102" s="44"/>
      <c r="G102" s="45"/>
      <c r="H102" s="46"/>
      <c r="I102" s="66"/>
      <c r="J102" t="str">
        <f>IFERROR(VLOOKUP(D102,codigo_DEPARTAMENTO[],2,FALSE)," ")</f>
        <v xml:space="preserve"> </v>
      </c>
    </row>
    <row r="103" spans="2:10" ht="16.5" thickTop="1" thickBot="1" x14ac:dyDescent="0.3">
      <c r="B103" s="80"/>
      <c r="C103" s="81"/>
      <c r="D103" s="43"/>
      <c r="E103" s="44"/>
      <c r="F103" s="44"/>
      <c r="G103" s="45"/>
      <c r="H103" s="46"/>
      <c r="I103" s="66"/>
      <c r="J103" t="str">
        <f>IFERROR(VLOOKUP(D103,codigo_DEPARTAMENTO[],2,FALSE)," ")</f>
        <v xml:space="preserve"> </v>
      </c>
    </row>
    <row r="104" spans="2:10" ht="16.5" thickTop="1" thickBot="1" x14ac:dyDescent="0.3">
      <c r="B104" s="80"/>
      <c r="C104" s="81"/>
      <c r="D104" s="43"/>
      <c r="E104" s="44"/>
      <c r="F104" s="44"/>
      <c r="G104" s="45"/>
      <c r="H104" s="46"/>
      <c r="I104" s="66"/>
      <c r="J104" t="str">
        <f>IFERROR(VLOOKUP(D104,codigo_DEPARTAMENTO[],2,FALSE)," ")</f>
        <v xml:space="preserve"> </v>
      </c>
    </row>
    <row r="105" spans="2:10" ht="16.5" thickTop="1" thickBot="1" x14ac:dyDescent="0.3">
      <c r="B105" s="80"/>
      <c r="C105" s="81"/>
      <c r="D105" s="43"/>
      <c r="E105" s="44"/>
      <c r="F105" s="44"/>
      <c r="G105" s="45"/>
      <c r="H105" s="46"/>
      <c r="I105" s="66"/>
      <c r="J105" t="str">
        <f>IFERROR(VLOOKUP(D105,codigo_DEPARTAMENTO[],2,FALSE)," ")</f>
        <v xml:space="preserve"> </v>
      </c>
    </row>
    <row r="106" spans="2:10" ht="16.5" thickTop="1" thickBot="1" x14ac:dyDescent="0.3">
      <c r="B106" s="80"/>
      <c r="C106" s="81"/>
      <c r="D106" s="43"/>
      <c r="E106" s="44"/>
      <c r="F106" s="44"/>
      <c r="G106" s="45"/>
      <c r="H106" s="46"/>
      <c r="I106" s="66"/>
      <c r="J106" t="str">
        <f>IFERROR(VLOOKUP(D106,codigo_DEPARTAMENTO[],2,FALSE)," ")</f>
        <v xml:space="preserve"> </v>
      </c>
    </row>
    <row r="107" spans="2:10" ht="16.5" thickTop="1" thickBot="1" x14ac:dyDescent="0.3">
      <c r="B107" s="80"/>
      <c r="C107" s="81"/>
      <c r="D107" s="43"/>
      <c r="E107" s="44"/>
      <c r="F107" s="44"/>
      <c r="G107" s="45"/>
      <c r="H107" s="46"/>
      <c r="I107" s="66"/>
      <c r="J107" t="str">
        <f>IFERROR(VLOOKUP(D107,codigo_DEPARTAMENTO[],2,FALSE)," ")</f>
        <v xml:space="preserve"> </v>
      </c>
    </row>
    <row r="108" spans="2:10" ht="16.5" thickTop="1" thickBot="1" x14ac:dyDescent="0.3">
      <c r="B108" s="80"/>
      <c r="C108" s="81"/>
      <c r="D108" s="43"/>
      <c r="E108" s="44"/>
      <c r="F108" s="44"/>
      <c r="G108" s="45"/>
      <c r="H108" s="46"/>
      <c r="I108" s="66"/>
      <c r="J108" t="str">
        <f>IFERROR(VLOOKUP(D108,codigo_DEPARTAMENTO[],2,FALSE)," ")</f>
        <v xml:space="preserve"> </v>
      </c>
    </row>
    <row r="109" spans="2:10" ht="16.5" thickTop="1" thickBot="1" x14ac:dyDescent="0.3">
      <c r="B109" s="80"/>
      <c r="C109" s="81"/>
      <c r="D109" s="43"/>
      <c r="E109" s="44"/>
      <c r="F109" s="44"/>
      <c r="G109" s="45"/>
      <c r="H109" s="46"/>
      <c r="I109" s="66"/>
      <c r="J109" t="str">
        <f>IFERROR(VLOOKUP(D109,codigo_DEPARTAMENTO[],2,FALSE)," ")</f>
        <v xml:space="preserve"> </v>
      </c>
    </row>
    <row r="110" spans="2:10" ht="16.5" thickTop="1" thickBot="1" x14ac:dyDescent="0.3">
      <c r="B110" s="80"/>
      <c r="C110" s="81"/>
      <c r="D110" s="43"/>
      <c r="E110" s="44"/>
      <c r="F110" s="44"/>
      <c r="G110" s="45"/>
      <c r="H110" s="46"/>
      <c r="I110" s="66"/>
      <c r="J110" t="str">
        <f>IFERROR(VLOOKUP(D110,codigo_DEPARTAMENTO[],2,FALSE)," ")</f>
        <v xml:space="preserve"> </v>
      </c>
    </row>
    <row r="111" spans="2:10" ht="16.5" thickTop="1" thickBot="1" x14ac:dyDescent="0.3">
      <c r="B111" s="80"/>
      <c r="C111" s="81"/>
      <c r="D111" s="43"/>
      <c r="E111" s="44"/>
      <c r="F111" s="44"/>
      <c r="G111" s="45"/>
      <c r="H111" s="46"/>
      <c r="I111" s="66"/>
      <c r="J111" t="str">
        <f>IFERROR(VLOOKUP(D111,codigo_DEPARTAMENTO[],2,FALSE)," ")</f>
        <v xml:space="preserve"> </v>
      </c>
    </row>
    <row r="112" spans="2:10" ht="16.5" thickTop="1" thickBot="1" x14ac:dyDescent="0.3">
      <c r="B112" s="80"/>
      <c r="C112" s="81"/>
      <c r="D112" s="43"/>
      <c r="E112" s="44"/>
      <c r="F112" s="44"/>
      <c r="G112" s="45"/>
      <c r="H112" s="46"/>
      <c r="I112" s="66"/>
      <c r="J112" t="str">
        <f>IFERROR(VLOOKUP(D112,codigo_DEPARTAMENTO[],2,FALSE)," ")</f>
        <v xml:space="preserve"> </v>
      </c>
    </row>
    <row r="113" spans="2:10" ht="16.5" thickTop="1" thickBot="1" x14ac:dyDescent="0.3">
      <c r="B113" s="80"/>
      <c r="C113" s="81"/>
      <c r="D113" s="43"/>
      <c r="E113" s="44"/>
      <c r="F113" s="44"/>
      <c r="G113" s="45"/>
      <c r="H113" s="46"/>
      <c r="I113" s="66"/>
      <c r="J113" t="str">
        <f>IFERROR(VLOOKUP(D113,codigo_DEPARTAMENTO[],2,FALSE)," ")</f>
        <v xml:space="preserve"> </v>
      </c>
    </row>
    <row r="114" spans="2:10" ht="16.5" thickTop="1" thickBot="1" x14ac:dyDescent="0.3">
      <c r="B114" s="80"/>
      <c r="C114" s="81"/>
      <c r="D114" s="43"/>
      <c r="E114" s="44"/>
      <c r="F114" s="44"/>
      <c r="G114" s="45"/>
      <c r="H114" s="46"/>
      <c r="I114" s="66"/>
      <c r="J114" t="str">
        <f>IFERROR(VLOOKUP(D114,codigo_DEPARTAMENTO[],2,FALSE)," ")</f>
        <v xml:space="preserve"> </v>
      </c>
    </row>
    <row r="115" spans="2:10" ht="16.5" thickTop="1" thickBot="1" x14ac:dyDescent="0.3">
      <c r="B115" s="80"/>
      <c r="C115" s="81"/>
      <c r="D115" s="43"/>
      <c r="E115" s="44"/>
      <c r="F115" s="44"/>
      <c r="G115" s="45"/>
      <c r="H115" s="46"/>
      <c r="I115" s="66"/>
      <c r="J115" t="str">
        <f>IFERROR(VLOOKUP(D115,codigo_DEPARTAMENTO[],2,FALSE)," ")</f>
        <v xml:space="preserve"> </v>
      </c>
    </row>
    <row r="116" spans="2:10" ht="16.5" thickTop="1" thickBot="1" x14ac:dyDescent="0.3">
      <c r="B116" s="80"/>
      <c r="C116" s="81"/>
      <c r="D116" s="43"/>
      <c r="E116" s="44"/>
      <c r="F116" s="44"/>
      <c r="G116" s="45"/>
      <c r="H116" s="46"/>
      <c r="I116" s="66"/>
      <c r="J116" t="str">
        <f>IFERROR(VLOOKUP(D116,codigo_DEPARTAMENTO[],2,FALSE)," ")</f>
        <v xml:space="preserve"> </v>
      </c>
    </row>
    <row r="117" spans="2:10" ht="16.5" thickTop="1" thickBot="1" x14ac:dyDescent="0.3">
      <c r="B117" s="80"/>
      <c r="C117" s="81"/>
      <c r="D117" s="43"/>
      <c r="E117" s="44"/>
      <c r="F117" s="44"/>
      <c r="G117" s="45"/>
      <c r="H117" s="46"/>
      <c r="I117" s="66"/>
      <c r="J117" t="str">
        <f>IFERROR(VLOOKUP(D117,codigo_DEPARTAMENTO[],2,FALSE)," ")</f>
        <v xml:space="preserve"> </v>
      </c>
    </row>
    <row r="118" spans="2:10" ht="16.5" thickTop="1" thickBot="1" x14ac:dyDescent="0.3">
      <c r="B118" s="80"/>
      <c r="C118" s="81"/>
      <c r="D118" s="43"/>
      <c r="E118" s="44"/>
      <c r="F118" s="44"/>
      <c r="G118" s="45"/>
      <c r="H118" s="46"/>
      <c r="I118" s="66"/>
      <c r="J118" t="str">
        <f>IFERROR(VLOOKUP(D118,codigo_DEPARTAMENTO[],2,FALSE)," ")</f>
        <v xml:space="preserve"> </v>
      </c>
    </row>
    <row r="119" spans="2:10" ht="16.5" thickTop="1" thickBot="1" x14ac:dyDescent="0.3">
      <c r="B119" s="80"/>
      <c r="C119" s="81"/>
      <c r="D119" s="43"/>
      <c r="E119" s="44"/>
      <c r="F119" s="44"/>
      <c r="G119" s="45"/>
      <c r="H119" s="46"/>
      <c r="I119" s="66"/>
      <c r="J119" t="str">
        <f>IFERROR(VLOOKUP(D119,codigo_DEPARTAMENTO[],2,FALSE)," ")</f>
        <v xml:space="preserve"> </v>
      </c>
    </row>
    <row r="120" spans="2:10" ht="16.5" thickTop="1" thickBot="1" x14ac:dyDescent="0.3">
      <c r="B120" s="80"/>
      <c r="C120" s="81"/>
      <c r="D120" s="43"/>
      <c r="E120" s="44"/>
      <c r="F120" s="44"/>
      <c r="G120" s="45"/>
      <c r="H120" s="46"/>
      <c r="I120" s="66"/>
      <c r="J120" t="str">
        <f>IFERROR(VLOOKUP(D120,codigo_DEPARTAMENTO[],2,FALSE)," ")</f>
        <v xml:space="preserve"> </v>
      </c>
    </row>
    <row r="121" spans="2:10" ht="16.5" thickTop="1" thickBot="1" x14ac:dyDescent="0.3">
      <c r="B121" s="80"/>
      <c r="C121" s="81"/>
      <c r="D121" s="43"/>
      <c r="E121" s="44"/>
      <c r="F121" s="44"/>
      <c r="G121" s="45"/>
      <c r="H121" s="46"/>
      <c r="I121" s="66"/>
      <c r="J121" t="str">
        <f>IFERROR(VLOOKUP(D121,codigo_DEPARTAMENTO[],2,FALSE)," ")</f>
        <v xml:space="preserve"> </v>
      </c>
    </row>
    <row r="122" spans="2:10" ht="16.5" thickTop="1" thickBot="1" x14ac:dyDescent="0.3">
      <c r="B122" s="80"/>
      <c r="C122" s="81"/>
      <c r="D122" s="43"/>
      <c r="E122" s="44"/>
      <c r="F122" s="44"/>
      <c r="G122" s="45"/>
      <c r="H122" s="46"/>
      <c r="I122" s="66"/>
      <c r="J122" t="str">
        <f>IFERROR(VLOOKUP(D122,codigo_DEPARTAMENTO[],2,FALSE)," ")</f>
        <v xml:space="preserve"> </v>
      </c>
    </row>
    <row r="123" spans="2:10" ht="16.5" thickTop="1" thickBot="1" x14ac:dyDescent="0.3">
      <c r="B123" s="80"/>
      <c r="C123" s="81"/>
      <c r="D123" s="43"/>
      <c r="E123" s="44"/>
      <c r="F123" s="44"/>
      <c r="G123" s="45"/>
      <c r="H123" s="46"/>
      <c r="I123" s="66"/>
      <c r="J123" t="str">
        <f>IFERROR(VLOOKUP(D123,codigo_DEPARTAMENTO[],2,FALSE)," ")</f>
        <v xml:space="preserve"> </v>
      </c>
    </row>
    <row r="124" spans="2:10" ht="16.5" thickTop="1" thickBot="1" x14ac:dyDescent="0.3">
      <c r="B124" s="80"/>
      <c r="C124" s="81"/>
      <c r="D124" s="43"/>
      <c r="E124" s="44"/>
      <c r="F124" s="44"/>
      <c r="G124" s="45"/>
      <c r="H124" s="46"/>
      <c r="I124" s="66"/>
      <c r="J124" t="str">
        <f>IFERROR(VLOOKUP(D124,codigo_DEPARTAMENTO[],2,FALSE)," ")</f>
        <v xml:space="preserve"> </v>
      </c>
    </row>
    <row r="125" spans="2:10" ht="16.5" thickTop="1" thickBot="1" x14ac:dyDescent="0.3">
      <c r="B125" s="80"/>
      <c r="C125" s="81"/>
      <c r="D125" s="43"/>
      <c r="E125" s="44"/>
      <c r="F125" s="44"/>
      <c r="G125" s="45"/>
      <c r="H125" s="46"/>
      <c r="I125" s="66"/>
      <c r="J125" t="str">
        <f>IFERROR(VLOOKUP(D125,codigo_DEPARTAMENTO[],2,FALSE)," ")</f>
        <v xml:space="preserve"> </v>
      </c>
    </row>
    <row r="126" spans="2:10" ht="16.5" thickTop="1" thickBot="1" x14ac:dyDescent="0.3">
      <c r="B126" s="80"/>
      <c r="C126" s="81"/>
      <c r="D126" s="43"/>
      <c r="E126" s="44"/>
      <c r="F126" s="44"/>
      <c r="G126" s="45"/>
      <c r="H126" s="46"/>
      <c r="I126" s="66"/>
      <c r="J126" t="str">
        <f>IFERROR(VLOOKUP(D126,codigo_DEPARTAMENTO[],2,FALSE)," ")</f>
        <v xml:space="preserve"> </v>
      </c>
    </row>
    <row r="127" spans="2:10" ht="16.5" thickTop="1" thickBot="1" x14ac:dyDescent="0.3">
      <c r="B127" s="80"/>
      <c r="C127" s="81"/>
      <c r="D127" s="43"/>
      <c r="E127" s="44"/>
      <c r="F127" s="44"/>
      <c r="G127" s="45"/>
      <c r="H127" s="46"/>
      <c r="I127" s="66"/>
      <c r="J127" t="str">
        <f>IFERROR(VLOOKUP(D127,codigo_DEPARTAMENTO[],2,FALSE)," ")</f>
        <v xml:space="preserve"> </v>
      </c>
    </row>
    <row r="128" spans="2:10" ht="16.5" thickTop="1" thickBot="1" x14ac:dyDescent="0.3">
      <c r="B128" s="80"/>
      <c r="C128" s="81"/>
      <c r="D128" s="43"/>
      <c r="E128" s="44"/>
      <c r="F128" s="44"/>
      <c r="G128" s="45"/>
      <c r="H128" s="46"/>
      <c r="I128" s="66"/>
      <c r="J128" t="str">
        <f>IFERROR(VLOOKUP(D128,codigo_DEPARTAMENTO[],2,FALSE)," ")</f>
        <v xml:space="preserve"> </v>
      </c>
    </row>
    <row r="129" spans="2:10" ht="16.5" thickTop="1" thickBot="1" x14ac:dyDescent="0.3">
      <c r="B129" s="80"/>
      <c r="C129" s="81"/>
      <c r="D129" s="43"/>
      <c r="E129" s="44"/>
      <c r="F129" s="44"/>
      <c r="G129" s="45"/>
      <c r="H129" s="46"/>
      <c r="I129" s="66"/>
      <c r="J129" t="str">
        <f>IFERROR(VLOOKUP(D129,codigo_DEPARTAMENTO[],2,FALSE)," ")</f>
        <v xml:space="preserve"> </v>
      </c>
    </row>
    <row r="130" spans="2:10" ht="16.5" thickTop="1" thickBot="1" x14ac:dyDescent="0.3">
      <c r="B130" s="80"/>
      <c r="C130" s="81"/>
      <c r="D130" s="43"/>
      <c r="E130" s="44"/>
      <c r="F130" s="44"/>
      <c r="G130" s="45"/>
      <c r="H130" s="46"/>
      <c r="I130" s="66"/>
      <c r="J130" t="str">
        <f>IFERROR(VLOOKUP(D130,codigo_DEPARTAMENTO[],2,FALSE)," ")</f>
        <v xml:space="preserve"> </v>
      </c>
    </row>
    <row r="131" spans="2:10" ht="15.75" thickTop="1" x14ac:dyDescent="0.25">
      <c r="B131" s="4"/>
    </row>
    <row r="173" spans="2:2" x14ac:dyDescent="0.25">
      <c r="B173" s="4"/>
    </row>
    <row r="215" spans="2:2" x14ac:dyDescent="0.25">
      <c r="B215" s="4"/>
    </row>
    <row r="257" spans="2:2" x14ac:dyDescent="0.25">
      <c r="B257" s="4"/>
    </row>
    <row r="299" spans="2:2" x14ac:dyDescent="0.25">
      <c r="B299" s="4"/>
    </row>
    <row r="341" spans="2:2" x14ac:dyDescent="0.25">
      <c r="B341" s="4"/>
    </row>
    <row r="383" spans="2:2" x14ac:dyDescent="0.25">
      <c r="B383" s="4"/>
    </row>
    <row r="425" spans="2:2" x14ac:dyDescent="0.25">
      <c r="B425" s="4"/>
    </row>
    <row r="467" spans="2:2" x14ac:dyDescent="0.25">
      <c r="B467" s="4"/>
    </row>
  </sheetData>
  <sheetProtection algorithmName="SHA-512" hashValue="1X2uAwyBE0LgSd04oQFhUCxJikq2LfSdCGWsC4C+D/inbUx+QuxKopWjbhbHAllSK52d3Jo7zDdPA0rjLLn0dA==" saltValue="+D2gvUF20SGfAhaE6UynGA==" spinCount="100000" sheet="1" objects="1" scenarios="1" formatCells="0" selectLockedCells="1"/>
  <mergeCells count="126">
    <mergeCell ref="B42:C42"/>
    <mergeCell ref="B43:C43"/>
    <mergeCell ref="B44:C44"/>
    <mergeCell ref="B45:C45"/>
    <mergeCell ref="B46:C46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7:C47"/>
    <mergeCell ref="B48:C48"/>
    <mergeCell ref="B49:C49"/>
    <mergeCell ref="B50:C50"/>
    <mergeCell ref="B51:C51"/>
    <mergeCell ref="B2:C2"/>
    <mergeCell ref="D2:E2"/>
    <mergeCell ref="B3:C3"/>
    <mergeCell ref="D3:E3"/>
    <mergeCell ref="B5:D6"/>
    <mergeCell ref="B10:G11"/>
    <mergeCell ref="B15:I15"/>
    <mergeCell ref="B16:C16"/>
    <mergeCell ref="D16:F16"/>
    <mergeCell ref="H16:H17"/>
    <mergeCell ref="I16:I17"/>
    <mergeCell ref="B17:C17"/>
    <mergeCell ref="E17:F17"/>
    <mergeCell ref="B29:C29"/>
    <mergeCell ref="B18:C18"/>
    <mergeCell ref="B19:C19"/>
    <mergeCell ref="B20:C20"/>
    <mergeCell ref="B21:C21"/>
    <mergeCell ref="B22:C22"/>
    <mergeCell ref="B57:C57"/>
    <mergeCell ref="B58:C58"/>
    <mergeCell ref="B59:C59"/>
    <mergeCell ref="B60:C60"/>
    <mergeCell ref="B61:C61"/>
    <mergeCell ref="B52:C52"/>
    <mergeCell ref="B53:C53"/>
    <mergeCell ref="B54:C54"/>
    <mergeCell ref="B55:C55"/>
    <mergeCell ref="B56:C5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B66:C66"/>
    <mergeCell ref="B77:C77"/>
    <mergeCell ref="B78:C78"/>
    <mergeCell ref="B79:C79"/>
    <mergeCell ref="B80:C80"/>
    <mergeCell ref="B81:C81"/>
    <mergeCell ref="B72:C72"/>
    <mergeCell ref="B73:C73"/>
    <mergeCell ref="B74:C74"/>
    <mergeCell ref="B75:C75"/>
    <mergeCell ref="B76:C76"/>
    <mergeCell ref="B87:C87"/>
    <mergeCell ref="B88:C88"/>
    <mergeCell ref="B89:C89"/>
    <mergeCell ref="B90:C90"/>
    <mergeCell ref="B91:C91"/>
    <mergeCell ref="B82:C82"/>
    <mergeCell ref="B83:C83"/>
    <mergeCell ref="B84:C84"/>
    <mergeCell ref="B85:C85"/>
    <mergeCell ref="B86:C86"/>
    <mergeCell ref="B97:C97"/>
    <mergeCell ref="B98:C98"/>
    <mergeCell ref="B99:C99"/>
    <mergeCell ref="B100:C100"/>
    <mergeCell ref="B101:C101"/>
    <mergeCell ref="B92:C92"/>
    <mergeCell ref="B93:C93"/>
    <mergeCell ref="B94:C94"/>
    <mergeCell ref="B95:C95"/>
    <mergeCell ref="B96:C96"/>
    <mergeCell ref="B107:C107"/>
    <mergeCell ref="B108:C108"/>
    <mergeCell ref="B109:C109"/>
    <mergeCell ref="B110:C110"/>
    <mergeCell ref="B111:C111"/>
    <mergeCell ref="B102:C102"/>
    <mergeCell ref="B103:C103"/>
    <mergeCell ref="B104:C104"/>
    <mergeCell ref="B105:C105"/>
    <mergeCell ref="B106:C106"/>
    <mergeCell ref="B117:C117"/>
    <mergeCell ref="B118:C118"/>
    <mergeCell ref="B119:C119"/>
    <mergeCell ref="B120:C120"/>
    <mergeCell ref="B121:C121"/>
    <mergeCell ref="B112:C112"/>
    <mergeCell ref="B113:C113"/>
    <mergeCell ref="B114:C114"/>
    <mergeCell ref="B115:C115"/>
    <mergeCell ref="B116:C116"/>
    <mergeCell ref="B127:C127"/>
    <mergeCell ref="B128:C128"/>
    <mergeCell ref="B129:C129"/>
    <mergeCell ref="B130:C130"/>
    <mergeCell ref="B122:C122"/>
    <mergeCell ref="B123:C123"/>
    <mergeCell ref="B124:C124"/>
    <mergeCell ref="B125:C125"/>
    <mergeCell ref="B126:C126"/>
  </mergeCells>
  <dataValidations count="14">
    <dataValidation type="whole" allowBlank="1" showInputMessage="1" showErrorMessage="1" sqref="H19:H130" xr:uid="{00000000-0002-0000-0100-000000000000}">
      <formula1>3500</formula1>
      <formula2>999999999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F20:F29" xr:uid="{00000000-0002-0000-0100-000001000000}">
      <formula1>-58.4341</formula1>
      <formula2>-53.1734</formula2>
    </dataValidation>
    <dataValidation type="textLength" showInputMessage="1" showErrorMessage="1" sqref="B20:C46" xr:uid="{00000000-0002-0000-0100-000002000000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F19 F30:F130" xr:uid="{00000000-0002-0000-0100-000003000000}">
      <formula1>-58.4341</formula1>
      <formula2>-53.1734</formula2>
    </dataValidation>
    <dataValidation type="textLength" showInputMessage="1" showErrorMessage="1" promptTitle="Dato obligatorio" prompt="Para cada chacra ingresada las 4 columnas siguientes son de ingreso obligatorio." sqref="B19:C19 B47:C130" xr:uid="{00000000-0002-0000-0100-000004000000}">
      <formula1>1</formula1>
      <formula2>30</formula2>
    </dataValidation>
    <dataValidation type="decimal" allowBlank="1" showInputMessage="1" showErrorMessage="1" sqref="G19:G20 G23:G130" xr:uid="{00000000-0002-0000-0100-000005000000}">
      <formula1>0.5</formula1>
      <formula2>1000</formula2>
    </dataValidation>
    <dataValidation type="decimal" allowBlank="1" showInputMessage="1" showErrorMessage="1" sqref="G21" xr:uid="{00000000-0002-0000-0100-000006000000}">
      <formula1>0.5</formula1>
      <formula2>1001</formula2>
    </dataValidation>
    <dataValidation type="decimal" operator="greaterThan" allowBlank="1" showInputMessage="1" showErrorMessage="1" sqref="G22" xr:uid="{00000000-0002-0000-0100-000007000000}">
      <formula1>0.5</formula1>
    </dataValidation>
    <dataValidation type="list" allowBlank="1" showInputMessage="1" showErrorMessage="1" prompt="En caso de contratar daño directo debe seleccionar un dato de la lista desplegable, en caso contrario dejar en blanco" sqref="C13" xr:uid="{00000000-0002-0000-0100-000008000000}">
      <formula1>"FRANQUICIA 6%,DEDUCIBLE 20%"</formula1>
    </dataValidation>
    <dataValidation type="list" allowBlank="1" showInputMessage="1" showErrorMessage="1" prompt="Si desea contratar este adicional debe ingresar el dato de la lista desplegable, en caso contrario dejar en blanco" sqref="F13:G13" xr:uid="{00000000-0002-0000-0100-000009000000}">
      <formula1>"SI"</formula1>
    </dataValidation>
    <dataValidation type="list" allowBlank="1" showInputMessage="1" showErrorMessage="1" prompt="Si desea contratar este adicional debe ingresar el dato de la lista desplegable, en caso contrario dejar en blanco" sqref="E13" xr:uid="{00000000-0002-0000-0100-00000A000000}">
      <formula1>INDIRECT($E$12&amp;"_"&amp;$D$2)</formula1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E19:E130" xr:uid="{00000000-0002-0000-0100-00000B000000}">
      <formula1>-34.9873</formula1>
      <formula2>-30.0806</formula2>
    </dataValidation>
    <dataValidation type="list" allowBlank="1" showInputMessage="1" showErrorMessage="1" prompt="Debe elegir el dato de la lista desplegable" sqref="D46" xr:uid="{00000000-0002-0000-0100-00000C000000}"/>
    <dataValidation type="list" allowBlank="1" showInputMessage="1" showErrorMessage="1" prompt="Si desea contratar este adicional debe ingresar el dato de la lista desplegable, en caso contrario dejar en blanco" sqref="D13" xr:uid="{00000000-0002-0000-0100-00000D000000}">
      <formula1>INDIRECT($D$12&amp;"_"&amp;$D$2)</formula1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     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Debe elegir el dato de la lista desplegable" xr:uid="{00000000-0002-0000-0100-00000E000000}">
          <x14:formula1>
            <xm:f>Codigos!$G$2:$G$20</xm:f>
          </x14:formula1>
          <xm:sqref>D19:D45 D47:D130</xm:sqref>
        </x14:dataValidation>
        <x14:dataValidation type="custom" allowBlank="1" showInputMessage="1" showErrorMessage="1" error="El valor de aforo que se está intentando ingresar excede los parámetros permitidos" xr:uid="{00000000-0002-0000-0100-00000F000000}">
          <x14:formula1>
            <xm:f>AND(B13&gt;(B8-C8)*D8/1000, B13&lt;Valores!L3+1)</xm:f>
          </x14:formula1>
          <xm:sqref>B13</xm:sqref>
        </x14:dataValidation>
        <x14:dataValidation type="whole" allowBlank="1" showInputMessage="1" showErrorMessage="1" error="El valor ingresado para la Garantia (Kg/ha)de TRIGO se encuentra fuera de los parámetros permitidos" xr:uid="{00000000-0002-0000-0100-000010000000}">
          <x14:formula1>
            <xm:f>Valores!D2</xm:f>
          </x14:formula1>
          <x14:formula2>
            <xm:f>Valores!E2</xm:f>
          </x14:formula2>
          <xm:sqref>B8</xm:sqref>
        </x14:dataValidation>
        <x14:dataValidation type="whole" allowBlank="1" showInputMessage="1" showErrorMessage="1" error="El valor ingresado para Inicio de Cobertura por Chacra (Kg/ha)de SOJA se encuentra fuera de los parámetros permitidos" xr:uid="{00000000-0002-0000-0100-000011000000}">
          <x14:formula1>
            <xm:f>Valores!B2</xm:f>
          </x14:formula1>
          <x14:formula2>
            <xm:f>Valores!C2</xm:f>
          </x14:formula2>
          <xm:sqref>C8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B1:O383"/>
  <sheetViews>
    <sheetView showGridLines="0" workbookViewId="0">
      <selection activeCell="B8" sqref="B8"/>
    </sheetView>
  </sheetViews>
  <sheetFormatPr baseColWidth="10" defaultColWidth="11.42578125" defaultRowHeight="15" x14ac:dyDescent="0.25"/>
  <cols>
    <col min="1" max="1" width="0.42578125" customWidth="1"/>
    <col min="2" max="2" width="11" customWidth="1"/>
    <col min="3" max="3" width="16" customWidth="1"/>
    <col min="4" max="4" width="13.28515625" customWidth="1"/>
    <col min="5" max="6" width="8.28515625" customWidth="1"/>
    <col min="7" max="7" width="9.42578125" customWidth="1"/>
    <col min="8" max="8" width="9.5703125" customWidth="1"/>
    <col min="9" max="9" width="19.28515625" customWidth="1"/>
    <col min="10" max="10" width="22.7109375" hidden="1" customWidth="1"/>
    <col min="11" max="11" width="6.5703125" hidden="1" customWidth="1"/>
    <col min="12" max="12" width="8.85546875" hidden="1" customWidth="1"/>
    <col min="13" max="13" width="17.7109375" hidden="1" customWidth="1"/>
    <col min="14" max="14" width="8.7109375" hidden="1" customWidth="1"/>
    <col min="15" max="15" width="17.7109375" hidden="1" customWidth="1"/>
  </cols>
  <sheetData>
    <row r="1" spans="2:15" ht="5.25" customHeight="1" thickBot="1" x14ac:dyDescent="0.3">
      <c r="J1" s="50" t="s">
        <v>13</v>
      </c>
    </row>
    <row r="2" spans="2:15" ht="16.5" thickTop="1" thickBot="1" x14ac:dyDescent="0.3">
      <c r="B2" s="68" t="s">
        <v>14</v>
      </c>
      <c r="C2" s="82"/>
      <c r="D2" s="83" t="s">
        <v>50</v>
      </c>
      <c r="E2" s="84"/>
      <c r="J2" s="50">
        <f>IFERROR(VLOOKUP(D2,codigo_CULTIVOS[],2,FALSE)," ")</f>
        <v>2</v>
      </c>
      <c r="L2" s="39"/>
      <c r="M2" s="39"/>
    </row>
    <row r="3" spans="2:15" ht="16.5" thickTop="1" thickBot="1" x14ac:dyDescent="0.3">
      <c r="B3" s="68" t="s">
        <v>16</v>
      </c>
      <c r="C3" s="82"/>
      <c r="D3" s="85">
        <f>SUM($G$19:$G$1000)</f>
        <v>0</v>
      </c>
      <c r="E3" s="86"/>
      <c r="L3" s="39"/>
      <c r="M3" s="39"/>
    </row>
    <row r="4" spans="2:15" ht="16.5" thickTop="1" thickBot="1" x14ac:dyDescent="0.3">
      <c r="L4" s="39"/>
      <c r="M4" s="39"/>
    </row>
    <row r="5" spans="2:15" ht="15.75" thickTop="1" x14ac:dyDescent="0.25">
      <c r="B5" s="87" t="s">
        <v>17</v>
      </c>
      <c r="C5" s="88"/>
      <c r="D5" s="89"/>
      <c r="L5" s="39"/>
      <c r="M5" s="39"/>
    </row>
    <row r="6" spans="2:15" ht="15.75" thickBot="1" x14ac:dyDescent="0.3">
      <c r="B6" s="90"/>
      <c r="C6" s="91"/>
      <c r="D6" s="92"/>
      <c r="L6" s="39"/>
      <c r="M6" s="39"/>
    </row>
    <row r="7" spans="2:15" ht="37.5" thickTop="1" thickBot="1" x14ac:dyDescent="0.3">
      <c r="B7" s="33" t="s">
        <v>18</v>
      </c>
      <c r="C7" s="34" t="s">
        <v>19</v>
      </c>
      <c r="D7" s="33" t="s">
        <v>20</v>
      </c>
      <c r="J7" s="50" t="s">
        <v>21</v>
      </c>
      <c r="L7" s="39"/>
      <c r="M7" s="39"/>
    </row>
    <row r="8" spans="2:15" ht="16.5" thickTop="1" thickBot="1" x14ac:dyDescent="0.3">
      <c r="B8" s="35"/>
      <c r="C8" s="35"/>
      <c r="D8" s="47">
        <f>Valores!F2</f>
        <v>220</v>
      </c>
      <c r="J8" s="51">
        <f>B8-C8</f>
        <v>0</v>
      </c>
      <c r="L8" s="39"/>
      <c r="M8" s="39"/>
    </row>
    <row r="9" spans="2:15" ht="15.75" thickTop="1" x14ac:dyDescent="0.25"/>
    <row r="10" spans="2:15" ht="15.75" customHeight="1" x14ac:dyDescent="0.25">
      <c r="B10" s="93" t="s">
        <v>22</v>
      </c>
      <c r="C10" s="94"/>
      <c r="D10" s="94"/>
      <c r="E10" s="94"/>
      <c r="F10" s="94"/>
      <c r="G10" s="94"/>
      <c r="J10" s="50" t="s">
        <v>23</v>
      </c>
      <c r="L10" s="39"/>
      <c r="M10" s="39"/>
    </row>
    <row r="11" spans="2:15" ht="15.75" thickBot="1" x14ac:dyDescent="0.3">
      <c r="B11" s="90"/>
      <c r="C11" s="91"/>
      <c r="D11" s="91"/>
      <c r="E11" s="91"/>
      <c r="F11" s="91"/>
      <c r="G11" s="91"/>
      <c r="J11" s="50" t="str">
        <f>IFERROR(VLOOKUP(C13,DDIRECTOS[#Data],2,FALSE),"N")</f>
        <v>N</v>
      </c>
      <c r="L11" s="39"/>
      <c r="M11" s="39"/>
    </row>
    <row r="12" spans="2:15" ht="29.25" customHeight="1" thickTop="1" thickBot="1" x14ac:dyDescent="0.3">
      <c r="B12" s="36" t="s">
        <v>24</v>
      </c>
      <c r="C12" s="34" t="s">
        <v>25</v>
      </c>
      <c r="D12" s="33" t="s">
        <v>26</v>
      </c>
      <c r="E12" s="34" t="s">
        <v>27</v>
      </c>
      <c r="F12" s="33" t="s">
        <v>28</v>
      </c>
      <c r="G12" s="34" t="s">
        <v>29</v>
      </c>
      <c r="J12" s="61" t="s">
        <v>30</v>
      </c>
      <c r="K12" s="61" t="s">
        <v>31</v>
      </c>
      <c r="L12" s="62" t="s">
        <v>32</v>
      </c>
      <c r="M12" s="64" t="s">
        <v>33</v>
      </c>
      <c r="N12" s="64" t="s">
        <v>29</v>
      </c>
      <c r="O12" s="63" t="s">
        <v>34</v>
      </c>
    </row>
    <row r="13" spans="2:15" ht="16.5" thickTop="1" thickBot="1" x14ac:dyDescent="0.3">
      <c r="B13" s="35"/>
      <c r="C13" s="37"/>
      <c r="D13" s="60"/>
      <c r="E13" s="35"/>
      <c r="F13" s="35"/>
      <c r="G13" s="35"/>
      <c r="J13" s="50" t="str">
        <f>IFERROR(VLOOKUP(C13,codigo_DEDUCIBLE[#Data],2,FALSE),"N")</f>
        <v>N</v>
      </c>
      <c r="K13" s="50" t="str">
        <f>IFERROR(VLOOKUP(E13,codigo­_VIENTO[#All],2,FALSE),"N")</f>
        <v>N</v>
      </c>
      <c r="L13" s="50" t="str">
        <f>IF(D13="","N","S")</f>
        <v>N</v>
      </c>
      <c r="M13" s="50" t="str">
        <f>IF(F13="SI","S","N")</f>
        <v>N</v>
      </c>
      <c r="N13" s="50" t="str">
        <f>IF(G13="SI","S","N")</f>
        <v>N</v>
      </c>
      <c r="O13" s="50" t="str">
        <f>IFERROR(VLOOKUP(D13,Codigo_Resiembra[#All],2,FALSE)," ")</f>
        <v xml:space="preserve"> </v>
      </c>
    </row>
    <row r="14" spans="2:15" ht="15.75" thickTop="1" x14ac:dyDescent="0.25"/>
    <row r="15" spans="2:15" ht="15.75" thickBot="1" x14ac:dyDescent="0.3">
      <c r="B15" s="93" t="s">
        <v>51</v>
      </c>
      <c r="C15" s="94"/>
      <c r="D15" s="94"/>
      <c r="E15" s="94"/>
      <c r="F15" s="94"/>
      <c r="G15" s="94"/>
      <c r="H15" s="94"/>
      <c r="I15" s="94"/>
      <c r="L15" s="39"/>
      <c r="M15" s="39"/>
    </row>
    <row r="16" spans="2:15" ht="16.5" thickTop="1" thickBot="1" x14ac:dyDescent="0.3">
      <c r="B16" s="95" t="s">
        <v>36</v>
      </c>
      <c r="C16" s="96"/>
      <c r="D16" s="97" t="s">
        <v>37</v>
      </c>
      <c r="E16" s="98"/>
      <c r="F16" s="99"/>
      <c r="G16" s="40" t="s">
        <v>38</v>
      </c>
      <c r="H16" s="100" t="s">
        <v>39</v>
      </c>
      <c r="I16" s="100"/>
    </row>
    <row r="17" spans="2:14" ht="16.5" thickTop="1" thickBot="1" x14ac:dyDescent="0.3">
      <c r="B17" s="95"/>
      <c r="C17" s="96"/>
      <c r="D17" s="41"/>
      <c r="E17" s="102" t="s">
        <v>40</v>
      </c>
      <c r="F17" s="103"/>
      <c r="G17" s="42" t="s">
        <v>41</v>
      </c>
      <c r="H17" s="101"/>
      <c r="I17" s="101"/>
      <c r="L17" s="39"/>
      <c r="M17" s="39"/>
    </row>
    <row r="18" spans="2:14" ht="25.5" thickTop="1" thickBot="1" x14ac:dyDescent="0.3">
      <c r="B18" s="106" t="s">
        <v>42</v>
      </c>
      <c r="C18" s="107"/>
      <c r="D18" s="38" t="s">
        <v>43</v>
      </c>
      <c r="E18" s="38" t="s">
        <v>44</v>
      </c>
      <c r="F18" s="38" t="s">
        <v>45</v>
      </c>
      <c r="G18" s="36" t="s">
        <v>46</v>
      </c>
      <c r="H18" s="36" t="s">
        <v>47</v>
      </c>
      <c r="I18" s="33" t="s">
        <v>48</v>
      </c>
      <c r="J18" t="s">
        <v>49</v>
      </c>
      <c r="L18" s="39"/>
      <c r="M18" s="39"/>
      <c r="N18" s="48"/>
    </row>
    <row r="19" spans="2:14" ht="15.75" customHeight="1" thickTop="1" thickBot="1" x14ac:dyDescent="0.3">
      <c r="B19" s="104"/>
      <c r="C19" s="105"/>
      <c r="D19" s="43"/>
      <c r="E19" s="44"/>
      <c r="F19" s="44"/>
      <c r="G19" s="45"/>
      <c r="H19" s="46"/>
      <c r="I19" s="66"/>
      <c r="J19" t="str">
        <f>IFERROR(VLOOKUP(D19,codigo_DEPARTAMENTO[],2,FALSE)," ")</f>
        <v xml:space="preserve"> </v>
      </c>
    </row>
    <row r="20" spans="2:14" ht="15.75" customHeight="1" thickTop="1" thickBot="1" x14ac:dyDescent="0.3">
      <c r="B20" s="104"/>
      <c r="C20" s="105"/>
      <c r="D20" s="43"/>
      <c r="E20" s="44"/>
      <c r="F20" s="44"/>
      <c r="G20" s="45"/>
      <c r="H20" s="35"/>
      <c r="I20" s="66"/>
      <c r="J20" t="str">
        <f>IFERROR(VLOOKUP(D20,codigo_DEPARTAMENTO[],2,FALSE)," ")</f>
        <v xml:space="preserve"> </v>
      </c>
      <c r="L20" s="39"/>
      <c r="M20" s="39"/>
    </row>
    <row r="21" spans="2:14" ht="15.75" customHeight="1" thickTop="1" thickBot="1" x14ac:dyDescent="0.3">
      <c r="B21" s="104"/>
      <c r="C21" s="105"/>
      <c r="D21" s="43"/>
      <c r="E21" s="44"/>
      <c r="F21" s="44"/>
      <c r="G21" s="45"/>
      <c r="H21" s="35"/>
      <c r="I21" s="66"/>
      <c r="J21" t="str">
        <f>IFERROR(VLOOKUP(D21,codigo_DEPARTAMENTO[],2,FALSE)," ")</f>
        <v xml:space="preserve"> </v>
      </c>
      <c r="L21" s="39"/>
      <c r="M21" s="39"/>
    </row>
    <row r="22" spans="2:14" ht="15.75" customHeight="1" thickTop="1" thickBot="1" x14ac:dyDescent="0.3">
      <c r="B22" s="104"/>
      <c r="C22" s="105"/>
      <c r="D22" s="43"/>
      <c r="E22" s="44"/>
      <c r="F22" s="44"/>
      <c r="G22" s="45"/>
      <c r="H22" s="35"/>
      <c r="I22" s="66"/>
      <c r="J22" t="str">
        <f>IFERROR(VLOOKUP(D22,codigo_DEPARTAMENTO[],2,FALSE)," ")</f>
        <v xml:space="preserve"> </v>
      </c>
    </row>
    <row r="23" spans="2:14" ht="15.75" customHeight="1" thickTop="1" thickBot="1" x14ac:dyDescent="0.3">
      <c r="B23" s="104"/>
      <c r="C23" s="105"/>
      <c r="D23" s="43"/>
      <c r="E23" s="44"/>
      <c r="F23" s="44"/>
      <c r="G23" s="45"/>
      <c r="H23" s="35"/>
      <c r="I23" s="66"/>
      <c r="J23" t="str">
        <f>IFERROR(VLOOKUP(D23,codigo_DEPARTAMENTO[],2,FALSE)," ")</f>
        <v xml:space="preserve"> </v>
      </c>
      <c r="L23" s="39"/>
      <c r="M23" s="39"/>
    </row>
    <row r="24" spans="2:14" ht="15.75" customHeight="1" thickTop="1" thickBot="1" x14ac:dyDescent="0.3">
      <c r="B24" s="104"/>
      <c r="C24" s="105"/>
      <c r="D24" s="43"/>
      <c r="E24" s="44"/>
      <c r="F24" s="44"/>
      <c r="G24" s="45"/>
      <c r="H24" s="35"/>
      <c r="I24" s="66"/>
      <c r="J24" t="str">
        <f>IFERROR(VLOOKUP(D24,codigo_DEPARTAMENTO[],2,FALSE)," ")</f>
        <v xml:space="preserve"> </v>
      </c>
      <c r="L24" s="39"/>
      <c r="M24" s="39"/>
    </row>
    <row r="25" spans="2:14" ht="15.75" customHeight="1" thickTop="1" thickBot="1" x14ac:dyDescent="0.3">
      <c r="B25" s="104"/>
      <c r="C25" s="105"/>
      <c r="D25" s="43"/>
      <c r="E25" s="44"/>
      <c r="F25" s="44"/>
      <c r="G25" s="45"/>
      <c r="H25" s="35"/>
      <c r="I25" s="66"/>
      <c r="J25" t="str">
        <f>IFERROR(VLOOKUP(D25,codigo_DEPARTAMENTO[],2,FALSE)," ")</f>
        <v xml:space="preserve"> </v>
      </c>
    </row>
    <row r="26" spans="2:14" ht="15.75" customHeight="1" thickTop="1" thickBot="1" x14ac:dyDescent="0.3">
      <c r="B26" s="104"/>
      <c r="C26" s="105"/>
      <c r="D26" s="43"/>
      <c r="E26" s="44"/>
      <c r="F26" s="44"/>
      <c r="G26" s="45"/>
      <c r="H26" s="35"/>
      <c r="I26" s="66"/>
      <c r="J26" t="str">
        <f>IFERROR(VLOOKUP(D26,codigo_DEPARTAMENTO[],2,FALSE)," ")</f>
        <v xml:space="preserve"> </v>
      </c>
      <c r="L26" s="39"/>
      <c r="M26" s="39"/>
    </row>
    <row r="27" spans="2:14" ht="15.75" customHeight="1" thickTop="1" thickBot="1" x14ac:dyDescent="0.3">
      <c r="B27" s="104"/>
      <c r="C27" s="105"/>
      <c r="D27" s="43"/>
      <c r="E27" s="44"/>
      <c r="F27" s="44"/>
      <c r="G27" s="45"/>
      <c r="H27" s="35"/>
      <c r="I27" s="66"/>
      <c r="J27" t="str">
        <f>IFERROR(VLOOKUP(D27,codigo_DEPARTAMENTO[],2,FALSE)," ")</f>
        <v xml:space="preserve"> </v>
      </c>
      <c r="L27" s="39"/>
      <c r="M27" s="39"/>
    </row>
    <row r="28" spans="2:14" ht="15.75" customHeight="1" thickTop="1" thickBot="1" x14ac:dyDescent="0.3">
      <c r="B28" s="104"/>
      <c r="C28" s="105"/>
      <c r="D28" s="43"/>
      <c r="E28" s="44"/>
      <c r="F28" s="44"/>
      <c r="G28" s="45"/>
      <c r="H28" s="35"/>
      <c r="I28" s="66"/>
      <c r="J28" t="str">
        <f>IFERROR(VLOOKUP(D28,codigo_DEPARTAMENTO[],2,FALSE)," ")</f>
        <v xml:space="preserve"> </v>
      </c>
    </row>
    <row r="29" spans="2:14" ht="15.75" customHeight="1" thickTop="1" thickBot="1" x14ac:dyDescent="0.3">
      <c r="B29" s="104"/>
      <c r="C29" s="105"/>
      <c r="D29" s="43"/>
      <c r="E29" s="44"/>
      <c r="F29" s="44"/>
      <c r="G29" s="45"/>
      <c r="H29" s="35"/>
      <c r="I29" s="66"/>
      <c r="J29" t="str">
        <f>IFERROR(VLOOKUP(D29,codigo_DEPARTAMENTO[],2,FALSE)," ")</f>
        <v xml:space="preserve"> </v>
      </c>
      <c r="L29" s="39"/>
      <c r="M29" s="39"/>
    </row>
    <row r="30" spans="2:14" ht="15.75" customHeight="1" thickTop="1" thickBot="1" x14ac:dyDescent="0.3">
      <c r="B30" s="104"/>
      <c r="C30" s="105"/>
      <c r="D30" s="43"/>
      <c r="E30" s="44"/>
      <c r="F30" s="44"/>
      <c r="G30" s="45"/>
      <c r="H30" s="35"/>
      <c r="I30" s="66"/>
      <c r="J30" t="str">
        <f>IFERROR(VLOOKUP(D30,codigo_DEPARTAMENTO[],2,FALSE)," ")</f>
        <v xml:space="preserve"> </v>
      </c>
      <c r="L30" s="39"/>
      <c r="M30" s="39"/>
    </row>
    <row r="31" spans="2:14" ht="15.75" customHeight="1" thickTop="1" thickBot="1" x14ac:dyDescent="0.3">
      <c r="B31" s="104"/>
      <c r="C31" s="105"/>
      <c r="D31" s="43"/>
      <c r="E31" s="44"/>
      <c r="F31" s="44"/>
      <c r="G31" s="45"/>
      <c r="H31" s="35"/>
      <c r="I31" s="66"/>
      <c r="J31" t="str">
        <f>IFERROR(VLOOKUP(D31,codigo_DEPARTAMENTO[],2,FALSE)," ")</f>
        <v xml:space="preserve"> </v>
      </c>
      <c r="L31" s="39"/>
      <c r="M31" s="39"/>
    </row>
    <row r="32" spans="2:14" ht="15.75" customHeight="1" thickTop="1" thickBot="1" x14ac:dyDescent="0.3">
      <c r="B32" s="104"/>
      <c r="C32" s="105"/>
      <c r="D32" s="43"/>
      <c r="E32" s="44"/>
      <c r="F32" s="44"/>
      <c r="G32" s="45"/>
      <c r="H32" s="35"/>
      <c r="I32" s="66"/>
      <c r="J32" t="str">
        <f>IFERROR(VLOOKUP(D32,codigo_DEPARTAMENTO[],2,FALSE)," ")</f>
        <v xml:space="preserve"> </v>
      </c>
      <c r="L32" s="39"/>
      <c r="M32" s="39"/>
    </row>
    <row r="33" spans="2:13" ht="15.75" customHeight="1" thickTop="1" thickBot="1" x14ac:dyDescent="0.3">
      <c r="B33" s="104"/>
      <c r="C33" s="105"/>
      <c r="D33" s="43"/>
      <c r="E33" s="44"/>
      <c r="F33" s="44"/>
      <c r="G33" s="45"/>
      <c r="H33" s="35"/>
      <c r="I33" s="66"/>
      <c r="J33" t="str">
        <f>IFERROR(VLOOKUP(D33,codigo_DEPARTAMENTO[],2,FALSE)," ")</f>
        <v xml:space="preserve"> </v>
      </c>
      <c r="L33" s="39"/>
      <c r="M33" s="39"/>
    </row>
    <row r="34" spans="2:13" ht="15.75" customHeight="1" thickTop="1" thickBot="1" x14ac:dyDescent="0.3">
      <c r="B34" s="104"/>
      <c r="C34" s="105"/>
      <c r="D34" s="43"/>
      <c r="E34" s="44"/>
      <c r="F34" s="44"/>
      <c r="G34" s="45"/>
      <c r="H34" s="35"/>
      <c r="I34" s="66"/>
      <c r="J34" t="str">
        <f>IFERROR(VLOOKUP(D34,codigo_DEPARTAMENTO[],2,FALSE)," ")</f>
        <v xml:space="preserve"> </v>
      </c>
    </row>
    <row r="35" spans="2:13" ht="15.75" customHeight="1" thickTop="1" thickBot="1" x14ac:dyDescent="0.3">
      <c r="B35" s="104"/>
      <c r="C35" s="105"/>
      <c r="D35" s="43"/>
      <c r="E35" s="44"/>
      <c r="F35" s="44"/>
      <c r="G35" s="45"/>
      <c r="H35" s="35"/>
      <c r="I35" s="66"/>
      <c r="J35" t="str">
        <f>IFERROR(VLOOKUP(D35,codigo_DEPARTAMENTO[],2,FALSE)," ")</f>
        <v xml:space="preserve"> </v>
      </c>
    </row>
    <row r="36" spans="2:13" ht="15.75" customHeight="1" thickTop="1" thickBot="1" x14ac:dyDescent="0.3">
      <c r="B36" s="104"/>
      <c r="C36" s="105"/>
      <c r="D36" s="43"/>
      <c r="E36" s="44"/>
      <c r="F36" s="44"/>
      <c r="G36" s="45"/>
      <c r="H36" s="35"/>
      <c r="I36" s="66"/>
      <c r="J36" t="str">
        <f>IFERROR(VLOOKUP(D36,codigo_DEPARTAMENTO[],2,FALSE)," ")</f>
        <v xml:space="preserve"> </v>
      </c>
    </row>
    <row r="37" spans="2:13" ht="15.75" customHeight="1" thickTop="1" thickBot="1" x14ac:dyDescent="0.3">
      <c r="B37" s="104"/>
      <c r="C37" s="105"/>
      <c r="D37" s="43"/>
      <c r="E37" s="44"/>
      <c r="F37" s="44"/>
      <c r="G37" s="45"/>
      <c r="H37" s="35"/>
      <c r="I37" s="66"/>
      <c r="J37" t="str">
        <f>IFERROR(VLOOKUP(D37,codigo_DEPARTAMENTO[],2,FALSE)," ")</f>
        <v xml:space="preserve"> </v>
      </c>
    </row>
    <row r="38" spans="2:13" ht="15.75" customHeight="1" thickTop="1" thickBot="1" x14ac:dyDescent="0.3">
      <c r="B38" s="104"/>
      <c r="C38" s="105"/>
      <c r="D38" s="43"/>
      <c r="E38" s="44"/>
      <c r="F38" s="44"/>
      <c r="G38" s="45"/>
      <c r="H38" s="35"/>
      <c r="I38" s="66"/>
      <c r="J38" t="str">
        <f>IFERROR(VLOOKUP(D38,codigo_DEPARTAMENTO[],2,FALSE)," ")</f>
        <v xml:space="preserve"> </v>
      </c>
    </row>
    <row r="39" spans="2:13" ht="15.75" customHeight="1" thickTop="1" thickBot="1" x14ac:dyDescent="0.3">
      <c r="B39" s="104"/>
      <c r="C39" s="105"/>
      <c r="D39" s="43"/>
      <c r="E39" s="44"/>
      <c r="F39" s="44"/>
      <c r="G39" s="45"/>
      <c r="H39" s="35"/>
      <c r="I39" s="66"/>
      <c r="J39" t="str">
        <f>IFERROR(VLOOKUP(D39,codigo_DEPARTAMENTO[],2,FALSE)," ")</f>
        <v xml:space="preserve"> </v>
      </c>
    </row>
    <row r="40" spans="2:13" ht="15.75" customHeight="1" thickTop="1" thickBot="1" x14ac:dyDescent="0.3">
      <c r="B40" s="104"/>
      <c r="C40" s="105"/>
      <c r="D40" s="43"/>
      <c r="E40" s="44"/>
      <c r="F40" s="44"/>
      <c r="G40" s="45"/>
      <c r="H40" s="35"/>
      <c r="I40" s="66"/>
      <c r="J40" t="str">
        <f>IFERROR(VLOOKUP(D40,codigo_DEPARTAMENTO[],2,FALSE)," ")</f>
        <v xml:space="preserve"> </v>
      </c>
    </row>
    <row r="41" spans="2:13" ht="15.75" customHeight="1" thickTop="1" thickBot="1" x14ac:dyDescent="0.3">
      <c r="B41" s="104"/>
      <c r="C41" s="105"/>
      <c r="D41" s="43"/>
      <c r="E41" s="44"/>
      <c r="F41" s="44"/>
      <c r="G41" s="45"/>
      <c r="H41" s="35"/>
      <c r="I41" s="66"/>
      <c r="J41" t="str">
        <f>IFERROR(VLOOKUP(D41,codigo_DEPARTAMENTO[],2,FALSE)," ")</f>
        <v xml:space="preserve"> </v>
      </c>
    </row>
    <row r="42" spans="2:13" ht="15.75" customHeight="1" thickTop="1" thickBot="1" x14ac:dyDescent="0.3">
      <c r="B42" s="104"/>
      <c r="C42" s="105"/>
      <c r="D42" s="43"/>
      <c r="E42" s="44"/>
      <c r="F42" s="44"/>
      <c r="G42" s="45"/>
      <c r="H42" s="35"/>
      <c r="I42" s="66"/>
      <c r="J42" t="str">
        <f>IFERROR(VLOOKUP(D42,codigo_DEPARTAMENTO[],2,FALSE)," ")</f>
        <v xml:space="preserve"> </v>
      </c>
    </row>
    <row r="43" spans="2:13" ht="15.75" customHeight="1" thickTop="1" thickBot="1" x14ac:dyDescent="0.3">
      <c r="B43" s="104"/>
      <c r="C43" s="105"/>
      <c r="D43" s="43"/>
      <c r="E43" s="44"/>
      <c r="F43" s="44"/>
      <c r="G43" s="45"/>
      <c r="H43" s="35"/>
      <c r="I43" s="66"/>
      <c r="J43" t="str">
        <f>IFERROR(VLOOKUP(D43,codigo_DEPARTAMENTO[],2,FALSE)," ")</f>
        <v xml:space="preserve"> </v>
      </c>
    </row>
    <row r="44" spans="2:13" ht="15.75" customHeight="1" thickTop="1" thickBot="1" x14ac:dyDescent="0.3">
      <c r="B44" s="104"/>
      <c r="C44" s="105"/>
      <c r="D44" s="43"/>
      <c r="E44" s="44"/>
      <c r="F44" s="44"/>
      <c r="G44" s="45"/>
      <c r="H44" s="35"/>
      <c r="I44" s="66"/>
      <c r="J44" t="str">
        <f>IFERROR(VLOOKUP(D44,codigo_DEPARTAMENTO[],2,FALSE)," ")</f>
        <v xml:space="preserve"> </v>
      </c>
    </row>
    <row r="45" spans="2:13" ht="16.5" thickTop="1" thickBot="1" x14ac:dyDescent="0.3">
      <c r="B45" s="104"/>
      <c r="C45" s="105"/>
      <c r="D45" s="43"/>
      <c r="E45" s="44"/>
      <c r="F45" s="44"/>
      <c r="G45" s="45"/>
      <c r="H45" s="35"/>
      <c r="I45" s="66"/>
      <c r="J45" t="str">
        <f>IFERROR(VLOOKUP(D45,codigo_DEPARTAMENTO[],2,FALSE)," ")</f>
        <v xml:space="preserve"> </v>
      </c>
    </row>
    <row r="46" spans="2:13" ht="16.5" thickTop="1" thickBot="1" x14ac:dyDescent="0.3">
      <c r="B46" s="104"/>
      <c r="C46" s="105"/>
      <c r="D46" s="43"/>
      <c r="E46" s="44"/>
      <c r="F46" s="44"/>
      <c r="G46" s="45"/>
      <c r="H46" s="35"/>
      <c r="I46" s="66"/>
      <c r="J46" t="str">
        <f>IFERROR(VLOOKUP(D46,codigo_DEPARTAMENTO[],2,FALSE)," ")</f>
        <v xml:space="preserve"> </v>
      </c>
    </row>
    <row r="47" spans="2:13" ht="15.75" thickTop="1" x14ac:dyDescent="0.25">
      <c r="B47" s="4"/>
    </row>
    <row r="89" spans="2:2" x14ac:dyDescent="0.25">
      <c r="B89" s="4"/>
    </row>
    <row r="131" spans="2:2" x14ac:dyDescent="0.25">
      <c r="B131" s="4"/>
    </row>
    <row r="173" spans="2:2" x14ac:dyDescent="0.25">
      <c r="B173" s="4"/>
    </row>
    <row r="215" spans="2:2" x14ac:dyDescent="0.25">
      <c r="B215" s="4"/>
    </row>
    <row r="257" spans="2:2" x14ac:dyDescent="0.25">
      <c r="B257" s="4"/>
    </row>
    <row r="299" spans="2:2" x14ac:dyDescent="0.25">
      <c r="B299" s="4"/>
    </row>
    <row r="341" spans="2:2" x14ac:dyDescent="0.25">
      <c r="B341" s="4"/>
    </row>
    <row r="383" spans="2:2" x14ac:dyDescent="0.25">
      <c r="B383" s="4"/>
    </row>
  </sheetData>
  <sheetProtection algorithmName="SHA-512" hashValue="F2fh+cWiicoiIY64HQROEcZxALljr9G0LszYy4MHfnGhWiH2hDDOCUy1ZQWPySSrET1GVfcv8YvWlCeE/1N6+g==" saltValue="QK54gb/2OxvtQxuch42T7g==" spinCount="100000" sheet="1" selectLockedCells="1"/>
  <mergeCells count="42">
    <mergeCell ref="B42:C42"/>
    <mergeCell ref="B43:C43"/>
    <mergeCell ref="B44:C44"/>
    <mergeCell ref="B45:C45"/>
    <mergeCell ref="B46:C4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0:G11"/>
    <mergeCell ref="B15:I15"/>
    <mergeCell ref="B16:C16"/>
    <mergeCell ref="D16:F16"/>
    <mergeCell ref="H16:H17"/>
    <mergeCell ref="I16:I17"/>
    <mergeCell ref="B17:C17"/>
    <mergeCell ref="E17:F17"/>
    <mergeCell ref="B2:C2"/>
    <mergeCell ref="D2:E2"/>
    <mergeCell ref="B3:C3"/>
    <mergeCell ref="D3:E3"/>
    <mergeCell ref="B5:D6"/>
  </mergeCells>
  <dataValidations count="14">
    <dataValidation type="list" allowBlank="1" showInputMessage="1" showErrorMessage="1" prompt="Si desea contratar este adicional debe ingresar el dato de la lista desplegable, en caso contrario dejar en blanco" sqref="E13" xr:uid="{00000000-0002-0000-0200-000000000000}">
      <formula1>INDIRECT($E$12&amp;"_"&amp;$D$2)</formula1>
    </dataValidation>
    <dataValidation type="list" allowBlank="1" showInputMessage="1" showErrorMessage="1" prompt="Si desea contratar este adicional debe ingresar el dato de la lista desplegable, en caso contrario dejar en blanco" sqref="F13:G13" xr:uid="{00000000-0002-0000-0200-000001000000}">
      <formula1>"SI"</formula1>
    </dataValidation>
    <dataValidation type="list" allowBlank="1" showInputMessage="1" showErrorMessage="1" prompt="En caso de contratar daño directo debe seleccionar un dato de la lista desplegable, en caso contrario dejar en blanco" sqref="C13" xr:uid="{00000000-0002-0000-0200-000002000000}">
      <formula1>"FRANQUICIA 6%,DEDUCIBLE 20%"</formula1>
    </dataValidation>
    <dataValidation type="decimal" operator="greaterThan" allowBlank="1" showInputMessage="1" showErrorMessage="1" sqref="G22" xr:uid="{00000000-0002-0000-0200-000003000000}">
      <formula1>0.5</formula1>
    </dataValidation>
    <dataValidation type="decimal" allowBlank="1" showInputMessage="1" showErrorMessage="1" sqref="G21" xr:uid="{00000000-0002-0000-0200-000004000000}">
      <formula1>0.5</formula1>
      <formula2>1001</formula2>
    </dataValidation>
    <dataValidation type="decimal" allowBlank="1" showInputMessage="1" showErrorMessage="1" sqref="G19:G20 G23:G46" xr:uid="{00000000-0002-0000-0200-000005000000}">
      <formula1>0.5</formula1>
      <formula2>1000</formula2>
    </dataValidation>
    <dataValidation type="textLength" showInputMessage="1" showErrorMessage="1" promptTitle="Dato obligatorio" prompt="Para cada chacra ingresada las 4 columnas siguientes son de ingreso obligatorio." sqref="B19:C19" xr:uid="{00000000-0002-0000-0200-000006000000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F19 F30:F46" xr:uid="{00000000-0002-0000-0200-000007000000}">
      <formula1>-58.4341</formula1>
      <formula2>-53.1734</formula2>
    </dataValidation>
    <dataValidation type="textLength" showInputMessage="1" showErrorMessage="1" sqref="B20:C46" xr:uid="{00000000-0002-0000-0200-000008000000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F20:F29" xr:uid="{00000000-0002-0000-0200-000009000000}">
      <formula1>-58.4341</formula1>
      <formula2>-53.1734</formula2>
    </dataValidation>
    <dataValidation type="whole" allowBlank="1" showInputMessage="1" showErrorMessage="1" sqref="H19:H46" xr:uid="{00000000-0002-0000-0200-00000A000000}">
      <formula1>3500</formula1>
      <formula2>999999999</formula2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E19:E46" xr:uid="{00000000-0002-0000-0200-00000B000000}">
      <formula1>-34.9873</formula1>
      <formula2>-30.0806</formula2>
    </dataValidation>
    <dataValidation type="list" allowBlank="1" showInputMessage="1" showErrorMessage="1" prompt="Debe elegir el dato de la lista desplegable" sqref="D46" xr:uid="{00000000-0002-0000-0200-00000C000000}"/>
    <dataValidation type="list" allowBlank="1" showInputMessage="1" showErrorMessage="1" prompt="Si desea contratar este adicional debe ingresar el dato de la lista desplegable, en caso contrario dejar en blanco" sqref="D13" xr:uid="{00000000-0002-0000-0200-00000D000000}">
      <formula1>INDIRECT($D$12&amp;"_"&amp;$D$2)</formula1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&amp;"-,Normal"     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Debe elegir el dato de la lista desplegable" xr:uid="{00000000-0002-0000-0200-00000E000000}">
          <x14:formula1>
            <xm:f>Codigos!$G$2:$G$20</xm:f>
          </x14:formula1>
          <xm:sqref>D19:D45</xm:sqref>
        </x14:dataValidation>
        <x14:dataValidation type="whole" allowBlank="1" showInputMessage="1" showErrorMessage="1" error="El valor ingresado para Inicio de Cobertura por Chacra (Kg/ha)de SOJA se encuentra fuera de los parámetros permitidos" xr:uid="{00000000-0002-0000-0200-00000F000000}">
          <x14:formula1>
            <xm:f>Valores!B3</xm:f>
          </x14:formula1>
          <x14:formula2>
            <xm:f>Valores!C3</xm:f>
          </x14:formula2>
          <xm:sqref>C8</xm:sqref>
        </x14:dataValidation>
        <x14:dataValidation type="whole" allowBlank="1" showInputMessage="1" showErrorMessage="1" error="El valor ingresado para la Garantia (Kg/ha)de CEBADA se encuentra fuera de los parámetros permitidos" xr:uid="{00000000-0002-0000-0200-000010000000}">
          <x14:formula1>
            <xm:f>Valores!D3</xm:f>
          </x14:formula1>
          <x14:formula2>
            <xm:f>Valores!E3</xm:f>
          </x14:formula2>
          <xm:sqref>B8</xm:sqref>
        </x14:dataValidation>
        <x14:dataValidation type="custom" allowBlank="1" showInputMessage="1" showErrorMessage="1" error="El valor de aforo que se está intentando ingresar excede los parámetros permitidos" xr:uid="{00000000-0002-0000-0200-000011000000}">
          <x14:formula1>
            <xm:f>AND(B13&gt;(B8-C8)*D8/1000, B13&lt;Valores!L4+1)</xm:f>
          </x14:formula1>
          <xm:sqref>B13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7"/>
  <dimension ref="B1:O383"/>
  <sheetViews>
    <sheetView showGridLines="0" topLeftCell="A12" workbookViewId="0">
      <selection activeCell="B19" sqref="B19:C19"/>
    </sheetView>
  </sheetViews>
  <sheetFormatPr baseColWidth="10" defaultColWidth="11.42578125" defaultRowHeight="15" x14ac:dyDescent="0.25"/>
  <cols>
    <col min="1" max="1" width="0.42578125" customWidth="1"/>
    <col min="2" max="2" width="11" customWidth="1"/>
    <col min="3" max="3" width="16" customWidth="1"/>
    <col min="4" max="4" width="13.28515625" customWidth="1"/>
    <col min="5" max="5" width="9.85546875" customWidth="1"/>
    <col min="6" max="6" width="8.28515625" customWidth="1"/>
    <col min="7" max="7" width="9.42578125" customWidth="1"/>
    <col min="8" max="8" width="9.5703125" customWidth="1"/>
    <col min="9" max="9" width="18.140625" customWidth="1"/>
    <col min="10" max="10" width="22.7109375" hidden="1" customWidth="1"/>
    <col min="11" max="11" width="6.5703125" hidden="1" customWidth="1"/>
    <col min="12" max="12" width="8.85546875" hidden="1" customWidth="1"/>
    <col min="13" max="13" width="17.7109375" hidden="1" customWidth="1"/>
    <col min="14" max="14" width="18.85546875" hidden="1" customWidth="1"/>
    <col min="15" max="15" width="7.140625" hidden="1" customWidth="1"/>
  </cols>
  <sheetData>
    <row r="1" spans="2:15" ht="5.25" customHeight="1" thickBot="1" x14ac:dyDescent="0.3">
      <c r="J1" s="50" t="s">
        <v>13</v>
      </c>
    </row>
    <row r="2" spans="2:15" ht="16.5" thickTop="1" thickBot="1" x14ac:dyDescent="0.3">
      <c r="B2" s="68" t="s">
        <v>14</v>
      </c>
      <c r="C2" s="82"/>
      <c r="D2" s="83" t="s">
        <v>52</v>
      </c>
      <c r="E2" s="84"/>
      <c r="J2" s="50">
        <f>IFERROR(VLOOKUP(D2,codigo_CULTIVOS[],2,FALSE)," ")</f>
        <v>15</v>
      </c>
      <c r="L2" s="39"/>
      <c r="M2" s="39"/>
    </row>
    <row r="3" spans="2:15" ht="16.5" thickTop="1" thickBot="1" x14ac:dyDescent="0.3">
      <c r="B3" s="68" t="s">
        <v>16</v>
      </c>
      <c r="C3" s="82"/>
      <c r="D3" s="85">
        <f>SUM($G$19:$G$1000)</f>
        <v>0</v>
      </c>
      <c r="E3" s="86"/>
      <c r="L3" s="39"/>
      <c r="M3" s="39"/>
    </row>
    <row r="4" spans="2:15" ht="16.5" thickTop="1" thickBot="1" x14ac:dyDescent="0.3">
      <c r="L4" s="39"/>
      <c r="M4" s="39"/>
    </row>
    <row r="5" spans="2:15" ht="15.75" thickTop="1" x14ac:dyDescent="0.25">
      <c r="B5" s="87" t="s">
        <v>17</v>
      </c>
      <c r="C5" s="88"/>
      <c r="D5" s="89"/>
      <c r="L5" s="39"/>
      <c r="M5" s="39"/>
    </row>
    <row r="6" spans="2:15" ht="15.75" thickBot="1" x14ac:dyDescent="0.3">
      <c r="B6" s="90"/>
      <c r="C6" s="91"/>
      <c r="D6" s="92"/>
      <c r="L6" s="39"/>
      <c r="M6" s="39"/>
    </row>
    <row r="7" spans="2:15" ht="37.5" thickTop="1" thickBot="1" x14ac:dyDescent="0.3">
      <c r="B7" s="33" t="s">
        <v>18</v>
      </c>
      <c r="C7" s="34" t="s">
        <v>19</v>
      </c>
      <c r="D7" s="33" t="s">
        <v>20</v>
      </c>
      <c r="J7" s="50" t="s">
        <v>21</v>
      </c>
      <c r="L7" s="39"/>
      <c r="M7" s="39"/>
    </row>
    <row r="8" spans="2:15" ht="16.5" thickTop="1" thickBot="1" x14ac:dyDescent="0.3">
      <c r="B8" s="35"/>
      <c r="C8" s="35"/>
      <c r="D8" s="47">
        <f>Valores!F4</f>
        <v>490</v>
      </c>
      <c r="J8" s="51">
        <f>B8-C8</f>
        <v>0</v>
      </c>
      <c r="L8" s="39"/>
      <c r="M8" s="39"/>
    </row>
    <row r="9" spans="2:15" ht="15.75" thickTop="1" x14ac:dyDescent="0.25"/>
    <row r="10" spans="2:15" ht="15.75" customHeight="1" x14ac:dyDescent="0.25">
      <c r="B10" s="93" t="s">
        <v>22</v>
      </c>
      <c r="C10" s="94"/>
      <c r="D10" s="94"/>
      <c r="E10" s="94"/>
      <c r="F10" s="94"/>
      <c r="G10" s="94"/>
      <c r="J10" s="50" t="s">
        <v>23</v>
      </c>
      <c r="L10" s="39"/>
      <c r="M10" s="39"/>
    </row>
    <row r="11" spans="2:15" ht="15.75" thickBot="1" x14ac:dyDescent="0.3">
      <c r="B11" s="90"/>
      <c r="C11" s="91"/>
      <c r="D11" s="91"/>
      <c r="E11" s="91"/>
      <c r="F11" s="91"/>
      <c r="G11" s="91"/>
      <c r="J11" s="50" t="str">
        <f>IFERROR(VLOOKUP(C13,DDIRECTOS[#Data],2,FALSE),"N")</f>
        <v>N</v>
      </c>
      <c r="L11" s="39"/>
      <c r="M11" s="39"/>
    </row>
    <row r="12" spans="2:15" ht="29.25" customHeight="1" thickTop="1" thickBot="1" x14ac:dyDescent="0.3">
      <c r="B12" s="36" t="s">
        <v>24</v>
      </c>
      <c r="C12" s="34" t="s">
        <v>25</v>
      </c>
      <c r="D12" s="33" t="s">
        <v>26</v>
      </c>
      <c r="E12" s="34" t="s">
        <v>27</v>
      </c>
      <c r="F12" s="33" t="s">
        <v>28</v>
      </c>
      <c r="G12" s="34" t="s">
        <v>29</v>
      </c>
      <c r="J12" s="61" t="s">
        <v>30</v>
      </c>
      <c r="K12" s="61" t="s">
        <v>31</v>
      </c>
      <c r="L12" s="62" t="s">
        <v>32</v>
      </c>
      <c r="M12" s="64" t="s">
        <v>33</v>
      </c>
      <c r="N12" s="64" t="s">
        <v>29</v>
      </c>
      <c r="O12" s="63" t="s">
        <v>34</v>
      </c>
    </row>
    <row r="13" spans="2:15" ht="16.5" thickTop="1" thickBot="1" x14ac:dyDescent="0.3">
      <c r="B13" s="35"/>
      <c r="C13" s="37"/>
      <c r="D13" s="60"/>
      <c r="E13" s="35"/>
      <c r="F13" s="35"/>
      <c r="G13" s="35"/>
      <c r="J13" s="50" t="str">
        <f>IFERROR(VLOOKUP(C13,codigo_DEDUCIBLE[#Data],2,FALSE),"N")</f>
        <v>N</v>
      </c>
      <c r="K13" s="50" t="str">
        <f>IFERROR(VLOOKUP(E13,codigo­_VIENTO[#All],2,FALSE),"N")</f>
        <v>N</v>
      </c>
      <c r="L13" s="50" t="str">
        <f>IF(D13="","N","S")</f>
        <v>N</v>
      </c>
      <c r="M13" s="50" t="str">
        <f>IF(F13="SI","S","N")</f>
        <v>N</v>
      </c>
      <c r="N13" s="50" t="str">
        <f>IF(G13="SI","S","N")</f>
        <v>N</v>
      </c>
      <c r="O13" s="50" t="str">
        <f>IFERROR(VLOOKUP(D13,Codigo_Resiembra[#All],2,FALSE)," ")</f>
        <v xml:space="preserve"> </v>
      </c>
    </row>
    <row r="14" spans="2:15" ht="15.75" thickTop="1" x14ac:dyDescent="0.25"/>
    <row r="15" spans="2:15" ht="15.75" thickBot="1" x14ac:dyDescent="0.3">
      <c r="B15" s="93" t="s">
        <v>53</v>
      </c>
      <c r="C15" s="94"/>
      <c r="D15" s="94"/>
      <c r="E15" s="94"/>
      <c r="F15" s="94"/>
      <c r="G15" s="94"/>
      <c r="H15" s="94"/>
      <c r="I15" s="94"/>
      <c r="L15" s="39"/>
      <c r="M15" s="39"/>
    </row>
    <row r="16" spans="2:15" ht="16.5" thickTop="1" thickBot="1" x14ac:dyDescent="0.3">
      <c r="B16" s="95" t="s">
        <v>36</v>
      </c>
      <c r="C16" s="96"/>
      <c r="D16" s="97" t="s">
        <v>37</v>
      </c>
      <c r="E16" s="98"/>
      <c r="F16" s="99"/>
      <c r="G16" s="40" t="s">
        <v>38</v>
      </c>
      <c r="H16" s="100" t="s">
        <v>39</v>
      </c>
      <c r="I16" s="100"/>
    </row>
    <row r="17" spans="2:14" ht="16.5" thickTop="1" thickBot="1" x14ac:dyDescent="0.3">
      <c r="B17" s="95"/>
      <c r="C17" s="96"/>
      <c r="D17" s="41"/>
      <c r="E17" s="102" t="s">
        <v>40</v>
      </c>
      <c r="F17" s="103"/>
      <c r="G17" s="42" t="s">
        <v>41</v>
      </c>
      <c r="H17" s="101"/>
      <c r="I17" s="101"/>
      <c r="L17" s="39"/>
      <c r="M17" s="39"/>
    </row>
    <row r="18" spans="2:14" ht="25.5" thickTop="1" thickBot="1" x14ac:dyDescent="0.3">
      <c r="B18" s="106" t="s">
        <v>42</v>
      </c>
      <c r="C18" s="107"/>
      <c r="D18" s="38" t="s">
        <v>43</v>
      </c>
      <c r="E18" s="38" t="s">
        <v>44</v>
      </c>
      <c r="F18" s="38" t="s">
        <v>45</v>
      </c>
      <c r="G18" s="36" t="s">
        <v>46</v>
      </c>
      <c r="H18" s="36" t="s">
        <v>47</v>
      </c>
      <c r="I18" s="33" t="s">
        <v>48</v>
      </c>
      <c r="J18" t="s">
        <v>49</v>
      </c>
      <c r="L18" s="39"/>
      <c r="M18" s="39"/>
      <c r="N18" s="48"/>
    </row>
    <row r="19" spans="2:14" ht="15.75" customHeight="1" thickTop="1" thickBot="1" x14ac:dyDescent="0.3">
      <c r="B19" s="104"/>
      <c r="C19" s="105"/>
      <c r="D19" s="43"/>
      <c r="E19" s="44"/>
      <c r="F19" s="44"/>
      <c r="G19" s="45"/>
      <c r="H19" s="46"/>
      <c r="I19" s="66"/>
      <c r="J19" t="str">
        <f>IFERROR(VLOOKUP(D19,codigo_DEPARTAMENTO[],2,FALSE)," ")</f>
        <v xml:space="preserve"> </v>
      </c>
    </row>
    <row r="20" spans="2:14" ht="15.75" customHeight="1" thickTop="1" thickBot="1" x14ac:dyDescent="0.3">
      <c r="B20" s="104"/>
      <c r="C20" s="105"/>
      <c r="D20" s="43"/>
      <c r="E20" s="44"/>
      <c r="F20" s="44"/>
      <c r="G20" s="45"/>
      <c r="H20" s="35"/>
      <c r="I20" s="66"/>
      <c r="J20" t="str">
        <f>IFERROR(VLOOKUP(D20,codigo_DEPARTAMENTO[],2,FALSE)," ")</f>
        <v xml:space="preserve"> </v>
      </c>
      <c r="L20" s="39"/>
      <c r="M20" s="39"/>
    </row>
    <row r="21" spans="2:14" ht="15.75" customHeight="1" thickTop="1" thickBot="1" x14ac:dyDescent="0.3">
      <c r="B21" s="104"/>
      <c r="C21" s="105"/>
      <c r="D21" s="43"/>
      <c r="E21" s="44"/>
      <c r="F21" s="44"/>
      <c r="G21" s="45"/>
      <c r="H21" s="35"/>
      <c r="I21" s="66"/>
      <c r="J21" t="str">
        <f>IFERROR(VLOOKUP(D21,codigo_DEPARTAMENTO[],2,FALSE)," ")</f>
        <v xml:space="preserve"> </v>
      </c>
      <c r="L21" s="39"/>
      <c r="M21" s="39"/>
    </row>
    <row r="22" spans="2:14" ht="15.75" customHeight="1" thickTop="1" thickBot="1" x14ac:dyDescent="0.3">
      <c r="B22" s="104"/>
      <c r="C22" s="105"/>
      <c r="D22" s="43"/>
      <c r="E22" s="44"/>
      <c r="F22" s="44"/>
      <c r="G22" s="45"/>
      <c r="H22" s="35"/>
      <c r="I22" s="66"/>
      <c r="J22" t="str">
        <f>IFERROR(VLOOKUP(D22,codigo_DEPARTAMENTO[],2,FALSE)," ")</f>
        <v xml:space="preserve"> </v>
      </c>
    </row>
    <row r="23" spans="2:14" ht="15.75" customHeight="1" thickTop="1" thickBot="1" x14ac:dyDescent="0.3">
      <c r="B23" s="104"/>
      <c r="C23" s="105"/>
      <c r="D23" s="43"/>
      <c r="E23" s="44"/>
      <c r="F23" s="44"/>
      <c r="G23" s="45"/>
      <c r="H23" s="35"/>
      <c r="I23" s="66"/>
      <c r="J23" t="str">
        <f>IFERROR(VLOOKUP(D23,codigo_DEPARTAMENTO[],2,FALSE)," ")</f>
        <v xml:space="preserve"> </v>
      </c>
      <c r="L23" s="39"/>
      <c r="M23" s="39"/>
    </row>
    <row r="24" spans="2:14" ht="15.75" customHeight="1" thickTop="1" thickBot="1" x14ac:dyDescent="0.3">
      <c r="B24" s="104"/>
      <c r="C24" s="105"/>
      <c r="D24" s="43"/>
      <c r="E24" s="44"/>
      <c r="F24" s="44"/>
      <c r="G24" s="45"/>
      <c r="H24" s="35"/>
      <c r="I24" s="66"/>
      <c r="J24" t="str">
        <f>IFERROR(VLOOKUP(D24,codigo_DEPARTAMENTO[],2,FALSE)," ")</f>
        <v xml:space="preserve"> </v>
      </c>
      <c r="L24" s="39"/>
      <c r="M24" s="39"/>
    </row>
    <row r="25" spans="2:14" ht="15.75" customHeight="1" thickTop="1" thickBot="1" x14ac:dyDescent="0.3">
      <c r="B25" s="104"/>
      <c r="C25" s="105"/>
      <c r="D25" s="43"/>
      <c r="E25" s="44"/>
      <c r="F25" s="44"/>
      <c r="G25" s="45"/>
      <c r="H25" s="35"/>
      <c r="I25" s="66"/>
      <c r="J25" t="str">
        <f>IFERROR(VLOOKUP(D25,codigo_DEPARTAMENTO[],2,FALSE)," ")</f>
        <v xml:space="preserve"> </v>
      </c>
    </row>
    <row r="26" spans="2:14" ht="15.75" customHeight="1" thickTop="1" thickBot="1" x14ac:dyDescent="0.3">
      <c r="B26" s="104"/>
      <c r="C26" s="105"/>
      <c r="D26" s="43"/>
      <c r="E26" s="44"/>
      <c r="F26" s="44"/>
      <c r="G26" s="45"/>
      <c r="H26" s="35"/>
      <c r="I26" s="66"/>
      <c r="J26" t="str">
        <f>IFERROR(VLOOKUP(D26,codigo_DEPARTAMENTO[],2,FALSE)," ")</f>
        <v xml:space="preserve"> </v>
      </c>
      <c r="L26" s="39"/>
      <c r="M26" s="39"/>
    </row>
    <row r="27" spans="2:14" ht="15.75" customHeight="1" thickTop="1" thickBot="1" x14ac:dyDescent="0.3">
      <c r="B27" s="104"/>
      <c r="C27" s="105"/>
      <c r="D27" s="43"/>
      <c r="E27" s="44"/>
      <c r="F27" s="44"/>
      <c r="G27" s="45"/>
      <c r="H27" s="35"/>
      <c r="I27" s="66"/>
      <c r="J27" t="str">
        <f>IFERROR(VLOOKUP(D27,codigo_DEPARTAMENTO[],2,FALSE)," ")</f>
        <v xml:space="preserve"> </v>
      </c>
      <c r="L27" s="39"/>
      <c r="M27" s="39"/>
    </row>
    <row r="28" spans="2:14" ht="15.75" customHeight="1" thickTop="1" thickBot="1" x14ac:dyDescent="0.3">
      <c r="B28" s="104"/>
      <c r="C28" s="105"/>
      <c r="D28" s="43"/>
      <c r="E28" s="44"/>
      <c r="F28" s="44"/>
      <c r="G28" s="45"/>
      <c r="H28" s="35"/>
      <c r="I28" s="66"/>
      <c r="J28" t="str">
        <f>IFERROR(VLOOKUP(D28,codigo_DEPARTAMENTO[],2,FALSE)," ")</f>
        <v xml:space="preserve"> </v>
      </c>
    </row>
    <row r="29" spans="2:14" ht="15.75" customHeight="1" thickTop="1" thickBot="1" x14ac:dyDescent="0.3">
      <c r="B29" s="104"/>
      <c r="C29" s="105"/>
      <c r="D29" s="43"/>
      <c r="E29" s="44"/>
      <c r="F29" s="44"/>
      <c r="G29" s="45"/>
      <c r="H29" s="35"/>
      <c r="I29" s="66"/>
      <c r="J29" t="str">
        <f>IFERROR(VLOOKUP(D29,codigo_DEPARTAMENTO[],2,FALSE)," ")</f>
        <v xml:space="preserve"> </v>
      </c>
      <c r="L29" s="39"/>
      <c r="M29" s="39"/>
    </row>
    <row r="30" spans="2:14" ht="15.75" customHeight="1" thickTop="1" thickBot="1" x14ac:dyDescent="0.3">
      <c r="B30" s="104"/>
      <c r="C30" s="105"/>
      <c r="D30" s="43"/>
      <c r="E30" s="44"/>
      <c r="F30" s="44"/>
      <c r="G30" s="45"/>
      <c r="H30" s="35"/>
      <c r="I30" s="66"/>
      <c r="J30" t="str">
        <f>IFERROR(VLOOKUP(D30,codigo_DEPARTAMENTO[],2,FALSE)," ")</f>
        <v xml:space="preserve"> </v>
      </c>
      <c r="L30" s="39"/>
      <c r="M30" s="39"/>
    </row>
    <row r="31" spans="2:14" ht="15.75" customHeight="1" thickTop="1" thickBot="1" x14ac:dyDescent="0.3">
      <c r="B31" s="104"/>
      <c r="C31" s="105"/>
      <c r="D31" s="43"/>
      <c r="E31" s="44"/>
      <c r="F31" s="44"/>
      <c r="G31" s="45"/>
      <c r="H31" s="35"/>
      <c r="I31" s="66"/>
      <c r="J31" t="str">
        <f>IFERROR(VLOOKUP(D31,codigo_DEPARTAMENTO[],2,FALSE)," ")</f>
        <v xml:space="preserve"> </v>
      </c>
      <c r="L31" s="39"/>
      <c r="M31" s="39"/>
    </row>
    <row r="32" spans="2:14" ht="15.75" customHeight="1" thickTop="1" thickBot="1" x14ac:dyDescent="0.3">
      <c r="B32" s="104"/>
      <c r="C32" s="105"/>
      <c r="D32" s="43"/>
      <c r="E32" s="44"/>
      <c r="F32" s="44"/>
      <c r="G32" s="45"/>
      <c r="H32" s="35"/>
      <c r="I32" s="66"/>
      <c r="J32" t="str">
        <f>IFERROR(VLOOKUP(D32,codigo_DEPARTAMENTO[],2,FALSE)," ")</f>
        <v xml:space="preserve"> </v>
      </c>
      <c r="L32" s="39"/>
      <c r="M32" s="39"/>
    </row>
    <row r="33" spans="2:13" ht="15.75" customHeight="1" thickTop="1" thickBot="1" x14ac:dyDescent="0.3">
      <c r="B33" s="104"/>
      <c r="C33" s="105"/>
      <c r="D33" s="43"/>
      <c r="E33" s="44"/>
      <c r="F33" s="44"/>
      <c r="G33" s="45"/>
      <c r="H33" s="35"/>
      <c r="I33" s="66"/>
      <c r="J33" t="str">
        <f>IFERROR(VLOOKUP(D33,codigo_DEPARTAMENTO[],2,FALSE)," ")</f>
        <v xml:space="preserve"> </v>
      </c>
      <c r="L33" s="39"/>
      <c r="M33" s="39"/>
    </row>
    <row r="34" spans="2:13" ht="15.75" customHeight="1" thickTop="1" thickBot="1" x14ac:dyDescent="0.3">
      <c r="B34" s="104"/>
      <c r="C34" s="105"/>
      <c r="D34" s="43"/>
      <c r="E34" s="44"/>
      <c r="F34" s="44"/>
      <c r="G34" s="45"/>
      <c r="H34" s="35"/>
      <c r="I34" s="66"/>
      <c r="J34" t="str">
        <f>IFERROR(VLOOKUP(D34,codigo_DEPARTAMENTO[],2,FALSE)," ")</f>
        <v xml:space="preserve"> </v>
      </c>
    </row>
    <row r="35" spans="2:13" ht="15.75" customHeight="1" thickTop="1" thickBot="1" x14ac:dyDescent="0.3">
      <c r="B35" s="104"/>
      <c r="C35" s="105"/>
      <c r="D35" s="43"/>
      <c r="E35" s="44"/>
      <c r="F35" s="44"/>
      <c r="G35" s="45"/>
      <c r="H35" s="35"/>
      <c r="I35" s="66"/>
      <c r="J35" t="str">
        <f>IFERROR(VLOOKUP(D35,codigo_DEPARTAMENTO[],2,FALSE)," ")</f>
        <v xml:space="preserve"> </v>
      </c>
    </row>
    <row r="36" spans="2:13" ht="15.75" customHeight="1" thickTop="1" thickBot="1" x14ac:dyDescent="0.3">
      <c r="B36" s="104"/>
      <c r="C36" s="105"/>
      <c r="D36" s="43"/>
      <c r="E36" s="44"/>
      <c r="F36" s="44"/>
      <c r="G36" s="45"/>
      <c r="H36" s="35"/>
      <c r="I36" s="66"/>
      <c r="J36" t="str">
        <f>IFERROR(VLOOKUP(D36,codigo_DEPARTAMENTO[],2,FALSE)," ")</f>
        <v xml:space="preserve"> </v>
      </c>
    </row>
    <row r="37" spans="2:13" ht="15.75" customHeight="1" thickTop="1" thickBot="1" x14ac:dyDescent="0.3">
      <c r="B37" s="104"/>
      <c r="C37" s="105"/>
      <c r="D37" s="43"/>
      <c r="E37" s="44"/>
      <c r="F37" s="44"/>
      <c r="G37" s="45"/>
      <c r="H37" s="35"/>
      <c r="I37" s="66"/>
      <c r="J37" t="str">
        <f>IFERROR(VLOOKUP(D37,codigo_DEPARTAMENTO[],2,FALSE)," ")</f>
        <v xml:space="preserve"> </v>
      </c>
    </row>
    <row r="38" spans="2:13" ht="15.75" customHeight="1" thickTop="1" thickBot="1" x14ac:dyDescent="0.3">
      <c r="B38" s="104"/>
      <c r="C38" s="105"/>
      <c r="D38" s="43"/>
      <c r="E38" s="44"/>
      <c r="F38" s="44"/>
      <c r="G38" s="45"/>
      <c r="H38" s="35"/>
      <c r="I38" s="66"/>
      <c r="J38" t="str">
        <f>IFERROR(VLOOKUP(D38,codigo_DEPARTAMENTO[],2,FALSE)," ")</f>
        <v xml:space="preserve"> </v>
      </c>
    </row>
    <row r="39" spans="2:13" ht="15.75" customHeight="1" thickTop="1" thickBot="1" x14ac:dyDescent="0.3">
      <c r="B39" s="104"/>
      <c r="C39" s="105"/>
      <c r="D39" s="43"/>
      <c r="E39" s="44"/>
      <c r="F39" s="44"/>
      <c r="G39" s="45"/>
      <c r="H39" s="35"/>
      <c r="I39" s="66"/>
      <c r="J39" t="str">
        <f>IFERROR(VLOOKUP(D39,codigo_DEPARTAMENTO[],2,FALSE)," ")</f>
        <v xml:space="preserve"> </v>
      </c>
    </row>
    <row r="40" spans="2:13" ht="15.75" customHeight="1" thickTop="1" thickBot="1" x14ac:dyDescent="0.3">
      <c r="B40" s="104"/>
      <c r="C40" s="105"/>
      <c r="D40" s="43"/>
      <c r="E40" s="44"/>
      <c r="F40" s="44"/>
      <c r="G40" s="45"/>
      <c r="H40" s="35"/>
      <c r="I40" s="66"/>
      <c r="J40" t="str">
        <f>IFERROR(VLOOKUP(D40,codigo_DEPARTAMENTO[],2,FALSE)," ")</f>
        <v xml:space="preserve"> </v>
      </c>
    </row>
    <row r="41" spans="2:13" ht="15.75" customHeight="1" thickTop="1" thickBot="1" x14ac:dyDescent="0.3">
      <c r="B41" s="104"/>
      <c r="C41" s="105"/>
      <c r="D41" s="43"/>
      <c r="E41" s="44"/>
      <c r="F41" s="44"/>
      <c r="G41" s="45"/>
      <c r="H41" s="35"/>
      <c r="I41" s="66"/>
      <c r="J41" t="str">
        <f>IFERROR(VLOOKUP(D41,codigo_DEPARTAMENTO[],2,FALSE)," ")</f>
        <v xml:space="preserve"> </v>
      </c>
    </row>
    <row r="42" spans="2:13" ht="15.75" customHeight="1" thickTop="1" thickBot="1" x14ac:dyDescent="0.3">
      <c r="B42" s="104"/>
      <c r="C42" s="105"/>
      <c r="D42" s="43"/>
      <c r="E42" s="44"/>
      <c r="F42" s="44"/>
      <c r="G42" s="45"/>
      <c r="H42" s="35"/>
      <c r="I42" s="66"/>
      <c r="J42" t="str">
        <f>IFERROR(VLOOKUP(D42,codigo_DEPARTAMENTO[],2,FALSE)," ")</f>
        <v xml:space="preserve"> </v>
      </c>
    </row>
    <row r="43" spans="2:13" ht="15.75" customHeight="1" thickTop="1" thickBot="1" x14ac:dyDescent="0.3">
      <c r="B43" s="104"/>
      <c r="C43" s="105"/>
      <c r="D43" s="43"/>
      <c r="E43" s="44"/>
      <c r="F43" s="44"/>
      <c r="G43" s="45"/>
      <c r="H43" s="35"/>
      <c r="I43" s="66"/>
      <c r="J43" t="str">
        <f>IFERROR(VLOOKUP(D43,codigo_DEPARTAMENTO[],2,FALSE)," ")</f>
        <v xml:space="preserve"> </v>
      </c>
    </row>
    <row r="44" spans="2:13" ht="15.75" customHeight="1" thickTop="1" thickBot="1" x14ac:dyDescent="0.3">
      <c r="B44" s="104"/>
      <c r="C44" s="105"/>
      <c r="D44" s="43"/>
      <c r="E44" s="44"/>
      <c r="F44" s="44"/>
      <c r="G44" s="45"/>
      <c r="H44" s="35"/>
      <c r="I44" s="66"/>
      <c r="J44" t="str">
        <f>IFERROR(VLOOKUP(D44,codigo_DEPARTAMENTO[],2,FALSE)," ")</f>
        <v xml:space="preserve"> </v>
      </c>
    </row>
    <row r="45" spans="2:13" ht="16.5" thickTop="1" thickBot="1" x14ac:dyDescent="0.3">
      <c r="B45" s="104"/>
      <c r="C45" s="105"/>
      <c r="D45" s="43"/>
      <c r="E45" s="44"/>
      <c r="F45" s="44"/>
      <c r="G45" s="45"/>
      <c r="H45" s="35"/>
      <c r="I45" s="66"/>
      <c r="J45" t="str">
        <f>IFERROR(VLOOKUP(D45,codigo_DEPARTAMENTO[],2,FALSE)," ")</f>
        <v xml:space="preserve"> </v>
      </c>
    </row>
    <row r="46" spans="2:13" ht="16.5" thickTop="1" thickBot="1" x14ac:dyDescent="0.3">
      <c r="B46" s="104"/>
      <c r="C46" s="105"/>
      <c r="D46" s="43"/>
      <c r="E46" s="44"/>
      <c r="F46" s="44"/>
      <c r="G46" s="45"/>
      <c r="H46" s="35"/>
      <c r="I46" s="66"/>
      <c r="J46" t="str">
        <f>IFERROR(VLOOKUP(D46,codigo_DEPARTAMENTO[],2,FALSE)," ")</f>
        <v xml:space="preserve"> </v>
      </c>
    </row>
    <row r="47" spans="2:13" ht="15.75" thickTop="1" x14ac:dyDescent="0.25">
      <c r="B47" s="4"/>
    </row>
    <row r="89" spans="2:2" x14ac:dyDescent="0.25">
      <c r="B89" s="4"/>
    </row>
    <row r="131" spans="2:2" x14ac:dyDescent="0.25">
      <c r="B131" s="4"/>
    </row>
    <row r="173" spans="2:2" x14ac:dyDescent="0.25">
      <c r="B173" s="4"/>
    </row>
    <row r="215" spans="2:2" x14ac:dyDescent="0.25">
      <c r="B215" s="4"/>
    </row>
    <row r="257" spans="2:2" x14ac:dyDescent="0.25">
      <c r="B257" s="4"/>
    </row>
    <row r="299" spans="2:2" x14ac:dyDescent="0.25">
      <c r="B299" s="4"/>
    </row>
    <row r="341" spans="2:2" x14ac:dyDescent="0.25">
      <c r="B341" s="4"/>
    </row>
    <row r="383" spans="2:2" x14ac:dyDescent="0.25">
      <c r="B383" s="4"/>
    </row>
  </sheetData>
  <sheetProtection algorithmName="SHA-512" hashValue="7TKjefB+bfAQqge/zWRfA6zmLDlcMMzNoi+zzOO0ziKPN80DS4xicI/voAyUUt+ahVTgFkMRd4bu8EaHxwMggA==" saltValue="onyQWSz8XEFCovaE2nVcDQ==" spinCount="100000" sheet="1" objects="1" scenarios="1" selectLockedCells="1"/>
  <mergeCells count="42">
    <mergeCell ref="B42:C42"/>
    <mergeCell ref="B43:C43"/>
    <mergeCell ref="B44:C44"/>
    <mergeCell ref="B45:C45"/>
    <mergeCell ref="B46:C4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0:G11"/>
    <mergeCell ref="B15:I15"/>
    <mergeCell ref="B16:C16"/>
    <mergeCell ref="D16:F16"/>
    <mergeCell ref="H16:H17"/>
    <mergeCell ref="I16:I17"/>
    <mergeCell ref="B17:C17"/>
    <mergeCell ref="E17:F17"/>
    <mergeCell ref="B2:C2"/>
    <mergeCell ref="D2:E2"/>
    <mergeCell ref="B3:C3"/>
    <mergeCell ref="D3:E3"/>
    <mergeCell ref="B5:D6"/>
  </mergeCells>
  <dataValidations count="14">
    <dataValidation type="whole" allowBlank="1" showInputMessage="1" showErrorMessage="1" sqref="H19:H46" xr:uid="{00000000-0002-0000-0300-000000000000}">
      <formula1>3500</formula1>
      <formula2>999999999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F20:F29" xr:uid="{00000000-0002-0000-0300-000001000000}">
      <formula1>-58.4341</formula1>
      <formula2>-53.1734</formula2>
    </dataValidation>
    <dataValidation type="textLength" showInputMessage="1" showErrorMessage="1" sqref="B20:C46" xr:uid="{00000000-0002-0000-0300-000002000000}">
      <formula1>1</formula1>
      <formula2>30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F19 F30:F46" xr:uid="{00000000-0002-0000-0300-000003000000}">
      <formula1>-58.4341</formula1>
      <formula2>-53.1734</formula2>
    </dataValidation>
    <dataValidation type="textLength" showInputMessage="1" showErrorMessage="1" promptTitle="Dato obligatorio" prompt="Para cada chacra ingresada las 4 columnas siguientes son de ingreso obligatorio." sqref="B19:C19" xr:uid="{00000000-0002-0000-0300-000004000000}">
      <formula1>1</formula1>
      <formula2>30</formula2>
    </dataValidation>
    <dataValidation type="decimal" allowBlank="1" showInputMessage="1" showErrorMessage="1" sqref="G19:G20 G23:G46" xr:uid="{00000000-0002-0000-0300-000005000000}">
      <formula1>0.5</formula1>
      <formula2>1000</formula2>
    </dataValidation>
    <dataValidation type="decimal" allowBlank="1" showInputMessage="1" showErrorMessage="1" sqref="G21" xr:uid="{00000000-0002-0000-0300-000006000000}">
      <formula1>0.5</formula1>
      <formula2>1001</formula2>
    </dataValidation>
    <dataValidation type="decimal" operator="greaterThan" allowBlank="1" showInputMessage="1" showErrorMessage="1" sqref="G22" xr:uid="{00000000-0002-0000-0300-000007000000}">
      <formula1>0.5</formula1>
    </dataValidation>
    <dataValidation type="list" allowBlank="1" showInputMessage="1" showErrorMessage="1" prompt="En caso de contratar daño directo debe seleccionar un dato de la lista desplegable, en caso contrario dejar en blanco" sqref="C13" xr:uid="{00000000-0002-0000-0300-000008000000}">
      <formula1>"FRANQUICIA 6%,DEDUCIBLE 20%"</formula1>
    </dataValidation>
    <dataValidation type="list" allowBlank="1" showInputMessage="1" showErrorMessage="1" prompt="Si desea contratar este adicional debe ingresar el dato de la lista desplegable, en caso contrario dejar en blanco" sqref="F13:G13" xr:uid="{00000000-0002-0000-0300-000009000000}">
      <formula1>"SI"</formula1>
    </dataValidation>
    <dataValidation type="list" allowBlank="1" showInputMessage="1" showErrorMessage="1" prompt="Si desea contratar este adicional debe ingresar el dato de la lista desplegable, en caso contrario dejar en blanco" sqref="E13" xr:uid="{00000000-0002-0000-0300-00000A000000}">
      <formula1>INDIRECT($E$12&amp;"_"&amp;$D$2)</formula1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E19:E46" xr:uid="{00000000-0002-0000-0300-00000B000000}">
      <formula1>-34.9873</formula1>
      <formula2>-30.0806</formula2>
    </dataValidation>
    <dataValidation type="list" allowBlank="1" showInputMessage="1" showErrorMessage="1" prompt="Debe elegir el dato de la lista desplegable" sqref="D46" xr:uid="{00000000-0002-0000-0300-00000C000000}"/>
    <dataValidation type="list" allowBlank="1" showInputMessage="1" showErrorMessage="1" prompt="Si desea contratar este adicional debe ingresar el dato de la lista desplegable, en caso contrario dejar en blanco" sqref="D13" xr:uid="{00000000-0002-0000-0300-00000D000000}">
      <formula1>INDIRECT($D$12&amp;"_"&amp;$D$2)</formula1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     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Debe elegir el dato de la lista desplegable" xr:uid="{00000000-0002-0000-0300-00000E000000}">
          <x14:formula1>
            <xm:f>Codigos!$G$2:$G$20</xm:f>
          </x14:formula1>
          <xm:sqref>D19:D45</xm:sqref>
        </x14:dataValidation>
        <x14:dataValidation type="custom" allowBlank="1" showInputMessage="1" showErrorMessage="1" error="El valor de aforo que se está intentando ingresar excede los parámetros permitidos" xr:uid="{00000000-0002-0000-0300-00000F000000}">
          <x14:formula1>
            <xm:f>AND(B13&gt;(B8-C8)*D8/1000, B13&lt;Valores!L6+1)</xm:f>
          </x14:formula1>
          <xm:sqref>B13</xm:sqref>
        </x14:dataValidation>
        <x14:dataValidation type="whole" allowBlank="1" showInputMessage="1" showErrorMessage="1" error="El valor ingresado para la Garantia (Kg/ha)de COLZA se encuentra fuera de los parámetros permitidos" xr:uid="{00000000-0002-0000-0300-000010000000}">
          <x14:formula1>
            <xm:f>Valores!D4</xm:f>
          </x14:formula1>
          <x14:formula2>
            <xm:f>Valores!E4</xm:f>
          </x14:formula2>
          <xm:sqref>B8</xm:sqref>
        </x14:dataValidation>
        <x14:dataValidation type="whole" allowBlank="1" showInputMessage="1" showErrorMessage="1" error="El valor ingresado para Inicio de Cobertura por Chacra (Kg/ha)de SOJA se encuentra fuera de los parámetros permitidos" xr:uid="{00000000-0002-0000-0300-000011000000}">
          <x14:formula1>
            <xm:f>Valores!B4</xm:f>
          </x14:formula1>
          <x14:formula2>
            <xm:f>Valores!C4</xm:f>
          </x14:formula2>
          <xm:sqref>C8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8"/>
  <dimension ref="B1:O383"/>
  <sheetViews>
    <sheetView showGridLines="0" workbookViewId="0">
      <selection activeCell="B8" sqref="B8"/>
    </sheetView>
  </sheetViews>
  <sheetFormatPr baseColWidth="10" defaultColWidth="11.42578125" defaultRowHeight="15" x14ac:dyDescent="0.25"/>
  <cols>
    <col min="1" max="1" width="0.42578125" customWidth="1"/>
    <col min="2" max="2" width="11" customWidth="1"/>
    <col min="3" max="3" width="16" customWidth="1"/>
    <col min="4" max="4" width="13.28515625" customWidth="1"/>
    <col min="5" max="5" width="9.85546875" customWidth="1"/>
    <col min="6" max="6" width="8.28515625" customWidth="1"/>
    <col min="7" max="7" width="9.42578125" customWidth="1"/>
    <col min="8" max="8" width="9.5703125" customWidth="1"/>
    <col min="9" max="9" width="17.140625" customWidth="1"/>
    <col min="10" max="10" width="22.7109375" hidden="1" customWidth="1"/>
    <col min="11" max="11" width="10.42578125" hidden="1" customWidth="1"/>
    <col min="12" max="12" width="6.5703125" hidden="1" customWidth="1"/>
    <col min="13" max="13" width="8.85546875" hidden="1" customWidth="1"/>
    <col min="14" max="14" width="17.7109375" hidden="1" customWidth="1"/>
    <col min="15" max="15" width="18.85546875" hidden="1" customWidth="1"/>
    <col min="16" max="16" width="7.140625" bestFit="1" customWidth="1"/>
  </cols>
  <sheetData>
    <row r="1" spans="2:15" ht="5.25" customHeight="1" thickBot="1" x14ac:dyDescent="0.3">
      <c r="J1" s="50" t="s">
        <v>13</v>
      </c>
    </row>
    <row r="2" spans="2:15" ht="16.5" thickTop="1" thickBot="1" x14ac:dyDescent="0.3">
      <c r="B2" s="68" t="s">
        <v>14</v>
      </c>
      <c r="C2" s="82"/>
      <c r="D2" s="83" t="s">
        <v>54</v>
      </c>
      <c r="E2" s="84"/>
      <c r="J2" s="50">
        <f>IFERROR(VLOOKUP(D2,codigo_CULTIVOS[],2,FALSE)," ")</f>
        <v>9</v>
      </c>
      <c r="L2" s="39"/>
      <c r="M2" s="39"/>
    </row>
    <row r="3" spans="2:15" ht="16.5" thickTop="1" thickBot="1" x14ac:dyDescent="0.3">
      <c r="B3" s="68" t="s">
        <v>16</v>
      </c>
      <c r="C3" s="82"/>
      <c r="D3" s="85">
        <f>SUM($G$19:$G$1000)</f>
        <v>0</v>
      </c>
      <c r="E3" s="86"/>
      <c r="L3" s="39"/>
      <c r="M3" s="39"/>
    </row>
    <row r="4" spans="2:15" ht="16.5" thickTop="1" thickBot="1" x14ac:dyDescent="0.3">
      <c r="L4" s="39"/>
      <c r="M4" s="39"/>
    </row>
    <row r="5" spans="2:15" ht="15.75" thickTop="1" x14ac:dyDescent="0.25">
      <c r="B5" s="87" t="s">
        <v>17</v>
      </c>
      <c r="C5" s="88"/>
      <c r="D5" s="89"/>
      <c r="L5" s="39"/>
      <c r="M5" s="39"/>
    </row>
    <row r="6" spans="2:15" ht="15.75" thickBot="1" x14ac:dyDescent="0.3">
      <c r="B6" s="90"/>
      <c r="C6" s="91"/>
      <c r="D6" s="92"/>
      <c r="L6" s="39"/>
      <c r="M6" s="39"/>
    </row>
    <row r="7" spans="2:15" ht="37.5" thickTop="1" thickBot="1" x14ac:dyDescent="0.3">
      <c r="B7" s="33" t="s">
        <v>18</v>
      </c>
      <c r="C7" s="34" t="s">
        <v>19</v>
      </c>
      <c r="D7" s="33" t="s">
        <v>20</v>
      </c>
      <c r="J7" s="50" t="s">
        <v>21</v>
      </c>
      <c r="L7" s="39"/>
      <c r="M7" s="39"/>
    </row>
    <row r="8" spans="2:15" ht="16.5" thickTop="1" thickBot="1" x14ac:dyDescent="0.3">
      <c r="B8" s="35"/>
      <c r="C8" s="35"/>
      <c r="D8" s="47">
        <f>Valores!F5</f>
        <v>490</v>
      </c>
      <c r="J8" s="51">
        <f>B8-C8</f>
        <v>0</v>
      </c>
      <c r="L8" s="39"/>
      <c r="M8" s="39"/>
    </row>
    <row r="9" spans="2:15" ht="15.75" thickTop="1" x14ac:dyDescent="0.25"/>
    <row r="10" spans="2:15" ht="15.75" customHeight="1" x14ac:dyDescent="0.25">
      <c r="B10" s="93" t="s">
        <v>22</v>
      </c>
      <c r="C10" s="94"/>
      <c r="D10" s="94"/>
      <c r="E10" s="94"/>
      <c r="F10" s="94"/>
      <c r="G10" s="94"/>
      <c r="J10" s="50" t="s">
        <v>23</v>
      </c>
      <c r="L10" s="39"/>
      <c r="M10" s="39"/>
    </row>
    <row r="11" spans="2:15" ht="15.75" thickBot="1" x14ac:dyDescent="0.3">
      <c r="B11" s="90"/>
      <c r="C11" s="91"/>
      <c r="D11" s="91"/>
      <c r="E11" s="91"/>
      <c r="F11" s="91"/>
      <c r="G11" s="91"/>
      <c r="J11" s="50" t="str">
        <f>IFERROR(VLOOKUP(C13,DDIRECTOS[#Data],2,FALSE),"N")</f>
        <v>N</v>
      </c>
      <c r="L11" s="39"/>
      <c r="M11" s="39"/>
    </row>
    <row r="12" spans="2:15" ht="29.25" customHeight="1" thickTop="1" thickBot="1" x14ac:dyDescent="0.3">
      <c r="B12" s="36" t="s">
        <v>24</v>
      </c>
      <c r="C12" s="34" t="s">
        <v>25</v>
      </c>
      <c r="D12" s="33" t="s">
        <v>26</v>
      </c>
      <c r="E12" s="34" t="s">
        <v>27</v>
      </c>
      <c r="F12" s="33" t="s">
        <v>28</v>
      </c>
      <c r="G12" s="34" t="s">
        <v>29</v>
      </c>
      <c r="J12" s="50" t="s">
        <v>30</v>
      </c>
      <c r="K12" s="61" t="s">
        <v>31</v>
      </c>
      <c r="L12" s="62" t="s">
        <v>32</v>
      </c>
      <c r="M12" s="64" t="s">
        <v>33</v>
      </c>
      <c r="N12" s="64" t="s">
        <v>29</v>
      </c>
      <c r="O12" s="63" t="s">
        <v>34</v>
      </c>
    </row>
    <row r="13" spans="2:15" ht="16.5" customHeight="1" thickTop="1" thickBot="1" x14ac:dyDescent="0.3">
      <c r="B13" s="35"/>
      <c r="C13" s="37"/>
      <c r="D13" s="60"/>
      <c r="E13" s="35"/>
      <c r="F13" s="35"/>
      <c r="G13" s="35"/>
      <c r="J13" s="50" t="str">
        <f>IFERROR(VLOOKUP(C13,codigo_DEDUCIBLE[#Data],2,FALSE),"N")</f>
        <v>N</v>
      </c>
      <c r="K13" s="50" t="str">
        <f>IFERROR(VLOOKUP(E13,codigo­_VIENTO[#All],2,FALSE),"N")</f>
        <v>N</v>
      </c>
      <c r="L13" s="50" t="str">
        <f>IF(D13="","N","S")</f>
        <v>N</v>
      </c>
      <c r="M13" s="50" t="str">
        <f>IF(F13="SI","S","N")</f>
        <v>N</v>
      </c>
      <c r="N13" s="50" t="str">
        <f>IF(G13="SI","S","N")</f>
        <v>N</v>
      </c>
      <c r="O13" s="50" t="str">
        <f>IFERROR(VLOOKUP(D13,Codigo_Resiembra[#All],2,FALSE)," ")</f>
        <v xml:space="preserve"> </v>
      </c>
    </row>
    <row r="14" spans="2:15" ht="15.75" thickTop="1" x14ac:dyDescent="0.25"/>
    <row r="15" spans="2:15" ht="15.75" thickBot="1" x14ac:dyDescent="0.3">
      <c r="B15" s="93" t="s">
        <v>55</v>
      </c>
      <c r="C15" s="94"/>
      <c r="D15" s="94"/>
      <c r="E15" s="94"/>
      <c r="F15" s="94"/>
      <c r="G15" s="94"/>
      <c r="H15" s="94"/>
      <c r="I15" s="94"/>
      <c r="L15" s="39"/>
      <c r="M15" s="39"/>
    </row>
    <row r="16" spans="2:15" ht="16.5" thickTop="1" thickBot="1" x14ac:dyDescent="0.3">
      <c r="B16" s="95" t="s">
        <v>36</v>
      </c>
      <c r="C16" s="96"/>
      <c r="D16" s="97" t="s">
        <v>37</v>
      </c>
      <c r="E16" s="98"/>
      <c r="F16" s="99"/>
      <c r="G16" s="40" t="s">
        <v>38</v>
      </c>
      <c r="H16" s="100" t="s">
        <v>39</v>
      </c>
      <c r="I16" s="100"/>
    </row>
    <row r="17" spans="2:14" ht="16.5" thickTop="1" thickBot="1" x14ac:dyDescent="0.3">
      <c r="B17" s="95"/>
      <c r="C17" s="96"/>
      <c r="D17" s="41"/>
      <c r="E17" s="102" t="s">
        <v>40</v>
      </c>
      <c r="F17" s="103"/>
      <c r="G17" s="42" t="s">
        <v>41</v>
      </c>
      <c r="H17" s="101"/>
      <c r="I17" s="101"/>
      <c r="L17" s="39"/>
      <c r="M17" s="39"/>
    </row>
    <row r="18" spans="2:14" ht="25.5" thickTop="1" thickBot="1" x14ac:dyDescent="0.3">
      <c r="B18" s="106" t="s">
        <v>42</v>
      </c>
      <c r="C18" s="107"/>
      <c r="D18" s="38" t="s">
        <v>43</v>
      </c>
      <c r="E18" s="38" t="s">
        <v>44</v>
      </c>
      <c r="F18" s="38" t="s">
        <v>45</v>
      </c>
      <c r="G18" s="36" t="s">
        <v>46</v>
      </c>
      <c r="H18" s="36" t="s">
        <v>47</v>
      </c>
      <c r="I18" s="33" t="s">
        <v>48</v>
      </c>
      <c r="J18" t="s">
        <v>49</v>
      </c>
      <c r="L18" s="39"/>
      <c r="M18" s="39"/>
      <c r="N18" s="48"/>
    </row>
    <row r="19" spans="2:14" ht="15.75" customHeight="1" thickTop="1" thickBot="1" x14ac:dyDescent="0.3">
      <c r="B19" s="104"/>
      <c r="C19" s="105"/>
      <c r="D19" s="43"/>
      <c r="E19" s="44"/>
      <c r="F19" s="44"/>
      <c r="G19" s="45"/>
      <c r="H19" s="46"/>
      <c r="I19" s="66"/>
      <c r="J19" t="str">
        <f>IFERROR(VLOOKUP(D19,codigo_DEPARTAMENTO[],2,FALSE)," ")</f>
        <v xml:space="preserve"> </v>
      </c>
    </row>
    <row r="20" spans="2:14" ht="15.75" customHeight="1" thickTop="1" thickBot="1" x14ac:dyDescent="0.3">
      <c r="B20" s="104"/>
      <c r="C20" s="105"/>
      <c r="D20" s="43"/>
      <c r="E20" s="44"/>
      <c r="F20" s="44"/>
      <c r="G20" s="45"/>
      <c r="H20" s="35"/>
      <c r="I20" s="66"/>
      <c r="J20" t="str">
        <f>IFERROR(VLOOKUP(D20,codigo_DEPARTAMENTO[],2,FALSE)," ")</f>
        <v xml:space="preserve"> </v>
      </c>
      <c r="L20" s="39"/>
      <c r="M20" s="39"/>
    </row>
    <row r="21" spans="2:14" ht="15.75" customHeight="1" thickTop="1" thickBot="1" x14ac:dyDescent="0.3">
      <c r="B21" s="104"/>
      <c r="C21" s="105"/>
      <c r="D21" s="43"/>
      <c r="E21" s="44"/>
      <c r="F21" s="44"/>
      <c r="G21" s="45"/>
      <c r="H21" s="35"/>
      <c r="I21" s="66"/>
      <c r="J21" t="str">
        <f>IFERROR(VLOOKUP(D21,codigo_DEPARTAMENTO[],2,FALSE)," ")</f>
        <v xml:space="preserve"> </v>
      </c>
      <c r="L21" s="39"/>
      <c r="M21" s="39"/>
    </row>
    <row r="22" spans="2:14" ht="15.75" customHeight="1" thickTop="1" thickBot="1" x14ac:dyDescent="0.3">
      <c r="B22" s="104"/>
      <c r="C22" s="105"/>
      <c r="D22" s="43"/>
      <c r="E22" s="44"/>
      <c r="F22" s="44"/>
      <c r="G22" s="45"/>
      <c r="H22" s="35"/>
      <c r="I22" s="66"/>
      <c r="J22" t="str">
        <f>IFERROR(VLOOKUP(D22,codigo_DEPARTAMENTO[],2,FALSE)," ")</f>
        <v xml:space="preserve"> </v>
      </c>
    </row>
    <row r="23" spans="2:14" ht="15.75" customHeight="1" thickTop="1" thickBot="1" x14ac:dyDescent="0.3">
      <c r="B23" s="104"/>
      <c r="C23" s="105"/>
      <c r="D23" s="43"/>
      <c r="E23" s="44"/>
      <c r="F23" s="44"/>
      <c r="G23" s="45"/>
      <c r="H23" s="35"/>
      <c r="I23" s="66"/>
      <c r="J23" t="str">
        <f>IFERROR(VLOOKUP(D23,codigo_DEPARTAMENTO[],2,FALSE)," ")</f>
        <v xml:space="preserve"> </v>
      </c>
      <c r="L23" s="39"/>
      <c r="M23" s="39"/>
    </row>
    <row r="24" spans="2:14" ht="15.75" customHeight="1" thickTop="1" thickBot="1" x14ac:dyDescent="0.3">
      <c r="B24" s="104"/>
      <c r="C24" s="105"/>
      <c r="D24" s="43"/>
      <c r="E24" s="44"/>
      <c r="F24" s="44"/>
      <c r="G24" s="45"/>
      <c r="H24" s="35"/>
      <c r="I24" s="66"/>
      <c r="J24" t="str">
        <f>IFERROR(VLOOKUP(D24,codigo_DEPARTAMENTO[],2,FALSE)," ")</f>
        <v xml:space="preserve"> </v>
      </c>
      <c r="L24" s="39"/>
      <c r="M24" s="39"/>
    </row>
    <row r="25" spans="2:14" ht="15.75" customHeight="1" thickTop="1" thickBot="1" x14ac:dyDescent="0.3">
      <c r="B25" s="104"/>
      <c r="C25" s="105"/>
      <c r="D25" s="43"/>
      <c r="E25" s="44"/>
      <c r="F25" s="44"/>
      <c r="G25" s="45"/>
      <c r="H25" s="35"/>
      <c r="I25" s="66"/>
      <c r="J25" t="str">
        <f>IFERROR(VLOOKUP(D25,codigo_DEPARTAMENTO[],2,FALSE)," ")</f>
        <v xml:space="preserve"> </v>
      </c>
    </row>
    <row r="26" spans="2:14" ht="15.75" customHeight="1" thickTop="1" thickBot="1" x14ac:dyDescent="0.3">
      <c r="B26" s="104"/>
      <c r="C26" s="105"/>
      <c r="D26" s="43"/>
      <c r="E26" s="44"/>
      <c r="F26" s="44"/>
      <c r="G26" s="45"/>
      <c r="H26" s="35"/>
      <c r="I26" s="66"/>
      <c r="J26" t="str">
        <f>IFERROR(VLOOKUP(D26,codigo_DEPARTAMENTO[],2,FALSE)," ")</f>
        <v xml:space="preserve"> </v>
      </c>
      <c r="L26" s="39"/>
      <c r="M26" s="39"/>
    </row>
    <row r="27" spans="2:14" ht="15.75" customHeight="1" thickTop="1" thickBot="1" x14ac:dyDescent="0.3">
      <c r="B27" s="104"/>
      <c r="C27" s="105"/>
      <c r="D27" s="43"/>
      <c r="E27" s="44"/>
      <c r="F27" s="44"/>
      <c r="G27" s="45"/>
      <c r="H27" s="35"/>
      <c r="I27" s="66"/>
      <c r="J27" t="str">
        <f>IFERROR(VLOOKUP(D27,codigo_DEPARTAMENTO[],2,FALSE)," ")</f>
        <v xml:space="preserve"> </v>
      </c>
      <c r="L27" s="39"/>
      <c r="M27" s="39"/>
    </row>
    <row r="28" spans="2:14" ht="15.75" customHeight="1" thickTop="1" thickBot="1" x14ac:dyDescent="0.3">
      <c r="B28" s="104"/>
      <c r="C28" s="105"/>
      <c r="D28" s="43"/>
      <c r="E28" s="44"/>
      <c r="F28" s="44"/>
      <c r="G28" s="45"/>
      <c r="H28" s="35"/>
      <c r="I28" s="66"/>
      <c r="J28" t="str">
        <f>IFERROR(VLOOKUP(D28,codigo_DEPARTAMENTO[],2,FALSE)," ")</f>
        <v xml:space="preserve"> </v>
      </c>
    </row>
    <row r="29" spans="2:14" ht="15.75" customHeight="1" thickTop="1" thickBot="1" x14ac:dyDescent="0.3">
      <c r="B29" s="104"/>
      <c r="C29" s="105"/>
      <c r="D29" s="43"/>
      <c r="E29" s="44"/>
      <c r="F29" s="44"/>
      <c r="G29" s="45"/>
      <c r="H29" s="35"/>
      <c r="I29" s="66"/>
      <c r="J29" t="str">
        <f>IFERROR(VLOOKUP(D29,codigo_DEPARTAMENTO[],2,FALSE)," ")</f>
        <v xml:space="preserve"> </v>
      </c>
      <c r="L29" s="39"/>
      <c r="M29" s="39"/>
    </row>
    <row r="30" spans="2:14" ht="15.75" customHeight="1" thickTop="1" thickBot="1" x14ac:dyDescent="0.3">
      <c r="B30" s="104"/>
      <c r="C30" s="105"/>
      <c r="D30" s="43"/>
      <c r="E30" s="44"/>
      <c r="F30" s="44"/>
      <c r="G30" s="45"/>
      <c r="H30" s="35"/>
      <c r="I30" s="66"/>
      <c r="J30" t="str">
        <f>IFERROR(VLOOKUP(D30,codigo_DEPARTAMENTO[],2,FALSE)," ")</f>
        <v xml:space="preserve"> </v>
      </c>
      <c r="L30" s="39"/>
      <c r="M30" s="39"/>
    </row>
    <row r="31" spans="2:14" ht="15.75" customHeight="1" thickTop="1" thickBot="1" x14ac:dyDescent="0.3">
      <c r="B31" s="104"/>
      <c r="C31" s="105"/>
      <c r="D31" s="43"/>
      <c r="E31" s="44"/>
      <c r="F31" s="44"/>
      <c r="G31" s="45"/>
      <c r="H31" s="35"/>
      <c r="I31" s="66"/>
      <c r="J31" t="str">
        <f>IFERROR(VLOOKUP(D31,codigo_DEPARTAMENTO[],2,FALSE)," ")</f>
        <v xml:space="preserve"> </v>
      </c>
      <c r="L31" s="39"/>
      <c r="M31" s="39"/>
    </row>
    <row r="32" spans="2:14" ht="15.75" customHeight="1" thickTop="1" thickBot="1" x14ac:dyDescent="0.3">
      <c r="B32" s="104"/>
      <c r="C32" s="105"/>
      <c r="D32" s="43"/>
      <c r="E32" s="44"/>
      <c r="F32" s="44"/>
      <c r="G32" s="45"/>
      <c r="H32" s="35"/>
      <c r="I32" s="66"/>
      <c r="J32" t="str">
        <f>IFERROR(VLOOKUP(D32,codigo_DEPARTAMENTO[],2,FALSE)," ")</f>
        <v xml:space="preserve"> </v>
      </c>
      <c r="L32" s="39"/>
      <c r="M32" s="39"/>
    </row>
    <row r="33" spans="2:13" ht="15.75" customHeight="1" thickTop="1" thickBot="1" x14ac:dyDescent="0.3">
      <c r="B33" s="104"/>
      <c r="C33" s="105"/>
      <c r="D33" s="43"/>
      <c r="E33" s="44"/>
      <c r="F33" s="44"/>
      <c r="G33" s="45"/>
      <c r="H33" s="35"/>
      <c r="I33" s="66"/>
      <c r="J33" t="str">
        <f>IFERROR(VLOOKUP(D33,codigo_DEPARTAMENTO[],2,FALSE)," ")</f>
        <v xml:space="preserve"> </v>
      </c>
      <c r="L33" s="39"/>
      <c r="M33" s="39"/>
    </row>
    <row r="34" spans="2:13" ht="15.75" customHeight="1" thickTop="1" thickBot="1" x14ac:dyDescent="0.3">
      <c r="B34" s="104"/>
      <c r="C34" s="105"/>
      <c r="D34" s="43"/>
      <c r="E34" s="44"/>
      <c r="F34" s="44"/>
      <c r="G34" s="45"/>
      <c r="H34" s="35"/>
      <c r="I34" s="66"/>
      <c r="J34" t="str">
        <f>IFERROR(VLOOKUP(D34,codigo_DEPARTAMENTO[],2,FALSE)," ")</f>
        <v xml:space="preserve"> </v>
      </c>
    </row>
    <row r="35" spans="2:13" ht="15.75" customHeight="1" thickTop="1" thickBot="1" x14ac:dyDescent="0.3">
      <c r="B35" s="104"/>
      <c r="C35" s="105"/>
      <c r="D35" s="43"/>
      <c r="E35" s="44"/>
      <c r="F35" s="44"/>
      <c r="G35" s="45"/>
      <c r="H35" s="35"/>
      <c r="I35" s="66"/>
      <c r="J35" t="str">
        <f>IFERROR(VLOOKUP(D35,codigo_DEPARTAMENTO[],2,FALSE)," ")</f>
        <v xml:space="preserve"> </v>
      </c>
    </row>
    <row r="36" spans="2:13" ht="15.75" customHeight="1" thickTop="1" thickBot="1" x14ac:dyDescent="0.3">
      <c r="B36" s="104"/>
      <c r="C36" s="105"/>
      <c r="D36" s="43"/>
      <c r="E36" s="44"/>
      <c r="F36" s="44"/>
      <c r="G36" s="45"/>
      <c r="H36" s="35"/>
      <c r="I36" s="66"/>
      <c r="J36" t="str">
        <f>IFERROR(VLOOKUP(D36,codigo_DEPARTAMENTO[],2,FALSE)," ")</f>
        <v xml:space="preserve"> </v>
      </c>
    </row>
    <row r="37" spans="2:13" ht="15.75" customHeight="1" thickTop="1" thickBot="1" x14ac:dyDescent="0.3">
      <c r="B37" s="104"/>
      <c r="C37" s="105"/>
      <c r="D37" s="43"/>
      <c r="E37" s="44"/>
      <c r="F37" s="44"/>
      <c r="G37" s="45"/>
      <c r="H37" s="35"/>
      <c r="I37" s="66"/>
      <c r="J37" t="str">
        <f>IFERROR(VLOOKUP(D37,codigo_DEPARTAMENTO[],2,FALSE)," ")</f>
        <v xml:space="preserve"> </v>
      </c>
    </row>
    <row r="38" spans="2:13" ht="15.75" customHeight="1" thickTop="1" thickBot="1" x14ac:dyDescent="0.3">
      <c r="B38" s="104"/>
      <c r="C38" s="105"/>
      <c r="D38" s="43"/>
      <c r="E38" s="44"/>
      <c r="F38" s="44"/>
      <c r="G38" s="45"/>
      <c r="H38" s="35"/>
      <c r="I38" s="66"/>
      <c r="J38" t="str">
        <f>IFERROR(VLOOKUP(D38,codigo_DEPARTAMENTO[],2,FALSE)," ")</f>
        <v xml:space="preserve"> </v>
      </c>
    </row>
    <row r="39" spans="2:13" ht="15.75" customHeight="1" thickTop="1" thickBot="1" x14ac:dyDescent="0.3">
      <c r="B39" s="104"/>
      <c r="C39" s="105"/>
      <c r="D39" s="43"/>
      <c r="E39" s="44"/>
      <c r="F39" s="44"/>
      <c r="G39" s="45"/>
      <c r="H39" s="35"/>
      <c r="I39" s="66"/>
      <c r="J39" t="str">
        <f>IFERROR(VLOOKUP(D39,codigo_DEPARTAMENTO[],2,FALSE)," ")</f>
        <v xml:space="preserve"> </v>
      </c>
    </row>
    <row r="40" spans="2:13" ht="15.75" customHeight="1" thickTop="1" thickBot="1" x14ac:dyDescent="0.3">
      <c r="B40" s="104"/>
      <c r="C40" s="105"/>
      <c r="D40" s="43"/>
      <c r="E40" s="44"/>
      <c r="F40" s="44"/>
      <c r="G40" s="45"/>
      <c r="H40" s="35"/>
      <c r="I40" s="66"/>
      <c r="J40" t="str">
        <f>IFERROR(VLOOKUP(D40,codigo_DEPARTAMENTO[],2,FALSE)," ")</f>
        <v xml:space="preserve"> </v>
      </c>
    </row>
    <row r="41" spans="2:13" ht="15.75" customHeight="1" thickTop="1" thickBot="1" x14ac:dyDescent="0.3">
      <c r="B41" s="104"/>
      <c r="C41" s="105"/>
      <c r="D41" s="43"/>
      <c r="E41" s="44"/>
      <c r="F41" s="44"/>
      <c r="G41" s="45"/>
      <c r="H41" s="35"/>
      <c r="I41" s="66"/>
      <c r="J41" t="str">
        <f>IFERROR(VLOOKUP(D41,codigo_DEPARTAMENTO[],2,FALSE)," ")</f>
        <v xml:space="preserve"> </v>
      </c>
    </row>
    <row r="42" spans="2:13" ht="15.75" customHeight="1" thickTop="1" thickBot="1" x14ac:dyDescent="0.3">
      <c r="B42" s="104"/>
      <c r="C42" s="105"/>
      <c r="D42" s="43"/>
      <c r="E42" s="44"/>
      <c r="F42" s="44"/>
      <c r="G42" s="45"/>
      <c r="H42" s="35"/>
      <c r="I42" s="66"/>
      <c r="J42" t="str">
        <f>IFERROR(VLOOKUP(D42,codigo_DEPARTAMENTO[],2,FALSE)," ")</f>
        <v xml:space="preserve"> </v>
      </c>
    </row>
    <row r="43" spans="2:13" ht="15.75" customHeight="1" thickTop="1" thickBot="1" x14ac:dyDescent="0.3">
      <c r="B43" s="104"/>
      <c r="C43" s="105"/>
      <c r="D43" s="43"/>
      <c r="E43" s="44"/>
      <c r="F43" s="44"/>
      <c r="G43" s="45"/>
      <c r="H43" s="35"/>
      <c r="I43" s="66"/>
      <c r="J43" t="str">
        <f>IFERROR(VLOOKUP(D43,codigo_DEPARTAMENTO[],2,FALSE)," ")</f>
        <v xml:space="preserve"> </v>
      </c>
    </row>
    <row r="44" spans="2:13" ht="15.75" customHeight="1" thickTop="1" thickBot="1" x14ac:dyDescent="0.3">
      <c r="B44" s="104"/>
      <c r="C44" s="105"/>
      <c r="D44" s="43"/>
      <c r="E44" s="44"/>
      <c r="F44" s="44"/>
      <c r="G44" s="45"/>
      <c r="H44" s="35"/>
      <c r="I44" s="66"/>
      <c r="J44" t="str">
        <f>IFERROR(VLOOKUP(D44,codigo_DEPARTAMENTO[],2,FALSE)," ")</f>
        <v xml:space="preserve"> </v>
      </c>
    </row>
    <row r="45" spans="2:13" ht="16.5" thickTop="1" thickBot="1" x14ac:dyDescent="0.3">
      <c r="B45" s="104"/>
      <c r="C45" s="105"/>
      <c r="D45" s="43"/>
      <c r="E45" s="44"/>
      <c r="F45" s="44"/>
      <c r="G45" s="45"/>
      <c r="H45" s="35"/>
      <c r="I45" s="66"/>
      <c r="J45" t="str">
        <f>IFERROR(VLOOKUP(D45,codigo_DEPARTAMENTO[],2,FALSE)," ")</f>
        <v xml:space="preserve"> </v>
      </c>
    </row>
    <row r="46" spans="2:13" ht="16.5" thickTop="1" thickBot="1" x14ac:dyDescent="0.3">
      <c r="B46" s="104"/>
      <c r="C46" s="105"/>
      <c r="D46" s="43"/>
      <c r="E46" s="44"/>
      <c r="F46" s="44"/>
      <c r="G46" s="45"/>
      <c r="H46" s="35"/>
      <c r="I46" s="66"/>
      <c r="J46" t="str">
        <f>IFERROR(VLOOKUP(D46,codigo_DEPARTAMENTO[],2,FALSE)," ")</f>
        <v xml:space="preserve"> </v>
      </c>
    </row>
    <row r="47" spans="2:13" ht="15.75" thickTop="1" x14ac:dyDescent="0.25">
      <c r="B47" s="4"/>
    </row>
    <row r="89" spans="2:2" x14ac:dyDescent="0.25">
      <c r="B89" s="4"/>
    </row>
    <row r="131" spans="2:2" x14ac:dyDescent="0.25">
      <c r="B131" s="4"/>
    </row>
    <row r="173" spans="2:2" x14ac:dyDescent="0.25">
      <c r="B173" s="4"/>
    </row>
    <row r="215" spans="2:2" x14ac:dyDescent="0.25">
      <c r="B215" s="4"/>
    </row>
    <row r="257" spans="2:2" x14ac:dyDescent="0.25">
      <c r="B257" s="4"/>
    </row>
    <row r="299" spans="2:2" x14ac:dyDescent="0.25">
      <c r="B299" s="4"/>
    </row>
    <row r="341" spans="2:2" x14ac:dyDescent="0.25">
      <c r="B341" s="4"/>
    </row>
    <row r="383" spans="2:2" x14ac:dyDescent="0.25">
      <c r="B383" s="4"/>
    </row>
  </sheetData>
  <sheetProtection algorithmName="SHA-512" hashValue="N9v2C1xseRqiFuf6nBhSwWVqvHRIVhinVAhqiZmaDOhFKH6oBgs7ZDVT79PnnG8RWskTWXywpB7VNUTW2EThkg==" saltValue="Szi90IyMNh2AhtgXIfyI3Q==" spinCount="100000" sheet="1" objects="1" scenarios="1" selectLockedCells="1"/>
  <mergeCells count="42">
    <mergeCell ref="B42:C42"/>
    <mergeCell ref="B43:C43"/>
    <mergeCell ref="B44:C44"/>
    <mergeCell ref="B45:C45"/>
    <mergeCell ref="B46:C4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0:G11"/>
    <mergeCell ref="B15:I15"/>
    <mergeCell ref="B16:C16"/>
    <mergeCell ref="D16:F16"/>
    <mergeCell ref="H16:H17"/>
    <mergeCell ref="I16:I17"/>
    <mergeCell ref="B17:C17"/>
    <mergeCell ref="E17:F17"/>
    <mergeCell ref="B2:C2"/>
    <mergeCell ref="D2:E2"/>
    <mergeCell ref="B3:C3"/>
    <mergeCell ref="D3:E3"/>
    <mergeCell ref="B5:D6"/>
  </mergeCells>
  <dataValidations count="14">
    <dataValidation type="list" allowBlank="1" showInputMessage="1" showErrorMessage="1" prompt="Si desea contratar este adicional debe ingresar el dato de la lista desplegable, en caso contrario dejar en blanco" sqref="E13" xr:uid="{00000000-0002-0000-0400-000000000000}">
      <formula1>INDIRECT($E$12&amp;"_"&amp;$D$2)</formula1>
    </dataValidation>
    <dataValidation type="list" allowBlank="1" showInputMessage="1" showErrorMessage="1" prompt="Si desea contratar este adicional debe ingresar el dato de la lista desplegable, en caso contrario dejar en blanco" sqref="F13:G13" xr:uid="{00000000-0002-0000-0400-000001000000}">
      <formula1>"SI"</formula1>
    </dataValidation>
    <dataValidation type="list" allowBlank="1" showInputMessage="1" showErrorMessage="1" prompt="En caso de contratar daño directo debe seleccionar un dato de la lista desplegable, en caso contrario dejar en blanco" sqref="C13" xr:uid="{00000000-0002-0000-0400-000002000000}">
      <formula1>"FRANQUICIA 6%,DEDUCIBLE 20%"</formula1>
    </dataValidation>
    <dataValidation type="decimal" operator="greaterThan" allowBlank="1" showInputMessage="1" showErrorMessage="1" sqref="G22" xr:uid="{00000000-0002-0000-0400-000003000000}">
      <formula1>0.5</formula1>
    </dataValidation>
    <dataValidation type="decimal" allowBlank="1" showInputMessage="1" showErrorMessage="1" sqref="G21" xr:uid="{00000000-0002-0000-0400-000004000000}">
      <formula1>0.5</formula1>
      <formula2>1001</formula2>
    </dataValidation>
    <dataValidation type="decimal" allowBlank="1" showInputMessage="1" showErrorMessage="1" sqref="G19:G20 G23:G46" xr:uid="{00000000-0002-0000-0400-000005000000}">
      <formula1>0.5</formula1>
      <formula2>1000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F19 F30:F46" xr:uid="{00000000-0002-0000-0400-000006000000}">
      <formula1>-58.4341</formula1>
      <formula2>-53.1734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F20:F29" xr:uid="{00000000-0002-0000-0400-000007000000}">
      <formula1>-58.4341</formula1>
      <formula2>-53.1734</formula2>
    </dataValidation>
    <dataValidation type="whole" allowBlank="1" showInputMessage="1" showErrorMessage="1" sqref="H19:H46" xr:uid="{00000000-0002-0000-0400-000008000000}">
      <formula1>3500</formula1>
      <formula2>999999999</formula2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E19:E46" xr:uid="{00000000-0002-0000-0400-000009000000}">
      <formula1>-34.9873</formula1>
      <formula2>-30.0806</formula2>
    </dataValidation>
    <dataValidation type="list" allowBlank="1" showInputMessage="1" showErrorMessage="1" prompt="Debe elegir el dato de la lista desplegable" sqref="D46" xr:uid="{00000000-0002-0000-0400-00000A000000}"/>
    <dataValidation type="list" allowBlank="1" showInputMessage="1" showErrorMessage="1" prompt="Si desea contratar este adicional debe ingresar el dato de la lista desplegable, en caso contrario dejar en blanco" sqref="D13" xr:uid="{00000000-0002-0000-0400-00000B000000}">
      <formula1>INDIRECT($D$12&amp;"_"&amp;$D$2)</formula1>
    </dataValidation>
    <dataValidation type="textLength" allowBlank="1" showInputMessage="1" showErrorMessage="1" promptTitle="Dato obligatorio" prompt="Para cada chacra ingresada las 4 columnas siguientes son de ingreso obligatorio." sqref="B19:C19" xr:uid="{00000000-0002-0000-0400-00000C000000}">
      <formula1>1</formula1>
      <formula2>30</formula2>
    </dataValidation>
    <dataValidation type="textLength" allowBlank="1" showInputMessage="1" showErrorMessage="1" sqref="B20:C46" xr:uid="{00000000-0002-0000-0400-00000D000000}">
      <formula1>1</formula1>
      <formula2>30</formula2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     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Debe elegir el dato de la lista desplegable" xr:uid="{00000000-0002-0000-0400-00000E000000}">
          <x14:formula1>
            <xm:f>Codigos!$G$2:$G$20</xm:f>
          </x14:formula1>
          <xm:sqref>D19:D45</xm:sqref>
        </x14:dataValidation>
        <x14:dataValidation type="whole" allowBlank="1" showInputMessage="1" showErrorMessage="1" error="El valor ingresado para Inicio de Cobertura por Chacra (Kg/ha)de SOJA se encuentra fuera de los parámetros permitidos" xr:uid="{00000000-0002-0000-0400-00000F000000}">
          <x14:formula1>
            <xm:f>Valores!B5</xm:f>
          </x14:formula1>
          <x14:formula2>
            <xm:f>Valores!C5</xm:f>
          </x14:formula2>
          <xm:sqref>C8</xm:sqref>
        </x14:dataValidation>
        <x14:dataValidation type="whole" allowBlank="1" showInputMessage="1" showErrorMessage="1" error="El valor ingresado para la Garantia (Kg/ha)de CARINATA se encuentra fuera de los parámetros permitidos" xr:uid="{00000000-0002-0000-0400-000010000000}">
          <x14:formula1>
            <xm:f>Valores!D5</xm:f>
          </x14:formula1>
          <x14:formula2>
            <xm:f>Valores!E5</xm:f>
          </x14:formula2>
          <xm:sqref>B8</xm:sqref>
        </x14:dataValidation>
        <x14:dataValidation type="custom" allowBlank="1" showInputMessage="1" showErrorMessage="1" error="El valor de aforo que se está intentando ingresar excede los parámetros permitidos" xr:uid="{00000000-0002-0000-0400-000011000000}">
          <x14:formula1>
            <xm:f>AND(B13&gt;(B8-C8)*D8/1000, B13&lt;Valores!L7+1)</xm:f>
          </x14:formula1>
          <xm:sqref>B13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"/>
  <dimension ref="B1:O341"/>
  <sheetViews>
    <sheetView showGridLines="0" zoomScaleNormal="100" workbookViewId="0">
      <selection activeCell="B8" sqref="B8"/>
    </sheetView>
  </sheetViews>
  <sheetFormatPr baseColWidth="10" defaultColWidth="11.42578125" defaultRowHeight="15" x14ac:dyDescent="0.25"/>
  <cols>
    <col min="1" max="1" width="0.42578125" customWidth="1"/>
    <col min="2" max="2" width="11" customWidth="1"/>
    <col min="3" max="3" width="16" customWidth="1"/>
    <col min="4" max="4" width="13.28515625" customWidth="1"/>
    <col min="5" max="6" width="8.28515625" customWidth="1"/>
    <col min="7" max="7" width="9.42578125" customWidth="1"/>
    <col min="8" max="8" width="9.5703125" customWidth="1"/>
    <col min="9" max="9" width="18.28515625" customWidth="1"/>
    <col min="10" max="10" width="22.7109375" hidden="1" customWidth="1"/>
    <col min="11" max="11" width="6.5703125" hidden="1" customWidth="1"/>
    <col min="12" max="12" width="9.85546875" hidden="1" customWidth="1"/>
    <col min="13" max="13" width="18.85546875" hidden="1" customWidth="1"/>
    <col min="14" max="14" width="7.140625" hidden="1" customWidth="1"/>
    <col min="15" max="15" width="17.7109375" hidden="1" customWidth="1"/>
  </cols>
  <sheetData>
    <row r="1" spans="2:15" ht="3.75" customHeight="1" thickBot="1" x14ac:dyDescent="0.3">
      <c r="J1" s="50" t="s">
        <v>13</v>
      </c>
    </row>
    <row r="2" spans="2:15" ht="16.5" thickTop="1" thickBot="1" x14ac:dyDescent="0.3">
      <c r="B2" s="68" t="s">
        <v>14</v>
      </c>
      <c r="C2" s="82"/>
      <c r="D2" s="83" t="s">
        <v>56</v>
      </c>
      <c r="E2" s="84"/>
      <c r="J2" s="50">
        <f>IFERROR(VLOOKUP(D2,codigo_CULTIVOS[],2,FALSE)," ")</f>
        <v>12</v>
      </c>
      <c r="L2" s="39"/>
      <c r="M2" s="39"/>
    </row>
    <row r="3" spans="2:15" ht="16.5" thickTop="1" thickBot="1" x14ac:dyDescent="0.3">
      <c r="B3" s="68" t="s">
        <v>16</v>
      </c>
      <c r="C3" s="82"/>
      <c r="D3" s="85">
        <f>SUM($G$19:$G$1000)</f>
        <v>0</v>
      </c>
      <c r="E3" s="86"/>
      <c r="L3" s="39"/>
      <c r="M3" s="39"/>
    </row>
    <row r="4" spans="2:15" ht="16.5" thickTop="1" thickBot="1" x14ac:dyDescent="0.3">
      <c r="L4" s="39"/>
      <c r="M4" s="39"/>
    </row>
    <row r="5" spans="2:15" ht="15.75" thickTop="1" x14ac:dyDescent="0.25">
      <c r="B5" s="87" t="s">
        <v>17</v>
      </c>
      <c r="C5" s="88"/>
      <c r="D5" s="89"/>
      <c r="L5" s="39"/>
      <c r="M5" s="39"/>
    </row>
    <row r="6" spans="2:15" ht="15.75" thickBot="1" x14ac:dyDescent="0.3">
      <c r="B6" s="90"/>
      <c r="C6" s="91"/>
      <c r="D6" s="92"/>
      <c r="L6" s="39"/>
      <c r="M6" s="39"/>
    </row>
    <row r="7" spans="2:15" ht="37.5" thickTop="1" thickBot="1" x14ac:dyDescent="0.3">
      <c r="B7" s="33" t="s">
        <v>18</v>
      </c>
      <c r="C7" s="34" t="s">
        <v>19</v>
      </c>
      <c r="D7" s="33" t="s">
        <v>20</v>
      </c>
      <c r="J7" s="50" t="s">
        <v>21</v>
      </c>
      <c r="L7" s="39"/>
      <c r="M7" s="39"/>
    </row>
    <row r="8" spans="2:15" ht="16.5" thickTop="1" thickBot="1" x14ac:dyDescent="0.3">
      <c r="B8" s="35"/>
      <c r="C8" s="35"/>
      <c r="D8" s="47">
        <f>Valores!F6</f>
        <v>390</v>
      </c>
      <c r="J8" s="51">
        <f>B8-C8</f>
        <v>0</v>
      </c>
      <c r="L8" s="39"/>
      <c r="M8" s="39"/>
    </row>
    <row r="9" spans="2:15" ht="15.75" thickTop="1" x14ac:dyDescent="0.25"/>
    <row r="10" spans="2:15" ht="15.75" customHeight="1" x14ac:dyDescent="0.25">
      <c r="B10" s="93" t="s">
        <v>22</v>
      </c>
      <c r="C10" s="94"/>
      <c r="D10" s="94"/>
      <c r="E10" s="94"/>
      <c r="F10" s="94"/>
      <c r="G10" s="94"/>
      <c r="J10" s="50" t="s">
        <v>23</v>
      </c>
      <c r="L10" s="39"/>
      <c r="M10" s="39"/>
    </row>
    <row r="11" spans="2:15" ht="15.75" thickBot="1" x14ac:dyDescent="0.3">
      <c r="B11" s="93"/>
      <c r="C11" s="94"/>
      <c r="D11" s="94"/>
      <c r="E11" s="94"/>
      <c r="F11" s="94"/>
      <c r="G11" s="94"/>
      <c r="J11" s="50" t="str">
        <f>IFERROR(VLOOKUP(C13,DDIRECTOS[#Data],2,FALSE),"N")</f>
        <v>N</v>
      </c>
      <c r="L11" s="39"/>
      <c r="M11" s="39"/>
    </row>
    <row r="12" spans="2:15" ht="29.25" customHeight="1" thickTop="1" thickBot="1" x14ac:dyDescent="0.3">
      <c r="B12" s="36" t="s">
        <v>24</v>
      </c>
      <c r="C12" s="34" t="s">
        <v>25</v>
      </c>
      <c r="D12" s="33" t="s">
        <v>26</v>
      </c>
      <c r="E12" s="34" t="s">
        <v>27</v>
      </c>
      <c r="F12" s="33" t="s">
        <v>28</v>
      </c>
      <c r="G12" s="34" t="s">
        <v>29</v>
      </c>
      <c r="J12" s="65" t="s">
        <v>30</v>
      </c>
      <c r="K12" s="61" t="s">
        <v>31</v>
      </c>
      <c r="L12" s="62" t="s">
        <v>32</v>
      </c>
      <c r="M12" s="64" t="s">
        <v>33</v>
      </c>
      <c r="N12" s="64" t="s">
        <v>29</v>
      </c>
      <c r="O12" s="63" t="s">
        <v>34</v>
      </c>
    </row>
    <row r="13" spans="2:15" ht="16.5" thickTop="1" thickBot="1" x14ac:dyDescent="0.3">
      <c r="B13" s="35"/>
      <c r="C13" s="37"/>
      <c r="D13" s="60"/>
      <c r="E13" s="35"/>
      <c r="F13" s="35"/>
      <c r="G13" s="35"/>
      <c r="J13" s="50" t="str">
        <f>IFERROR(VLOOKUP(C13,codigo_DEDUCIBLE[#Data],2,FALSE),"N")</f>
        <v>N</v>
      </c>
      <c r="K13" s="50" t="str">
        <f>IFERROR(VLOOKUP(E13,codigo­_VIENTO[#All],2,FALSE),"N")</f>
        <v>N</v>
      </c>
      <c r="L13" s="50" t="str">
        <f>IF(D13="","N","S")</f>
        <v>N</v>
      </c>
      <c r="M13" s="50" t="str">
        <f>IF(F13="SI","S","N")</f>
        <v>N</v>
      </c>
      <c r="N13" s="50" t="str">
        <f>IF(G13="SI","S","N")</f>
        <v>N</v>
      </c>
      <c r="O13" s="50" t="str">
        <f>IFERROR(VLOOKUP(D13,Codigo_Resiembra[#All],2,FALSE)," ")</f>
        <v xml:space="preserve"> </v>
      </c>
    </row>
    <row r="14" spans="2:15" ht="15.75" thickTop="1" x14ac:dyDescent="0.25"/>
    <row r="15" spans="2:15" ht="15.75" thickBot="1" x14ac:dyDescent="0.3">
      <c r="B15" s="93" t="s">
        <v>57</v>
      </c>
      <c r="C15" s="94"/>
      <c r="D15" s="94"/>
      <c r="E15" s="94"/>
      <c r="F15" s="94"/>
      <c r="G15" s="94"/>
      <c r="H15" s="94"/>
      <c r="I15" s="94"/>
      <c r="L15" s="39"/>
      <c r="M15" s="39"/>
    </row>
    <row r="16" spans="2:15" ht="16.5" thickTop="1" thickBot="1" x14ac:dyDescent="0.3">
      <c r="B16" s="95" t="s">
        <v>36</v>
      </c>
      <c r="C16" s="96"/>
      <c r="D16" s="97" t="s">
        <v>37</v>
      </c>
      <c r="E16" s="98"/>
      <c r="F16" s="99"/>
      <c r="G16" s="40" t="s">
        <v>38</v>
      </c>
      <c r="H16" s="100" t="s">
        <v>39</v>
      </c>
      <c r="I16" s="100"/>
    </row>
    <row r="17" spans="2:14" ht="16.5" thickTop="1" thickBot="1" x14ac:dyDescent="0.3">
      <c r="B17" s="95"/>
      <c r="C17" s="96"/>
      <c r="D17" s="41"/>
      <c r="E17" s="102" t="s">
        <v>40</v>
      </c>
      <c r="F17" s="103"/>
      <c r="G17" s="42" t="s">
        <v>41</v>
      </c>
      <c r="H17" s="101"/>
      <c r="I17" s="101"/>
      <c r="L17" s="39"/>
      <c r="M17" s="39"/>
    </row>
    <row r="18" spans="2:14" ht="25.5" thickTop="1" thickBot="1" x14ac:dyDescent="0.3">
      <c r="B18" s="106" t="s">
        <v>42</v>
      </c>
      <c r="C18" s="107"/>
      <c r="D18" s="38" t="s">
        <v>43</v>
      </c>
      <c r="E18" s="38" t="s">
        <v>44</v>
      </c>
      <c r="F18" s="38" t="s">
        <v>45</v>
      </c>
      <c r="G18" s="36" t="s">
        <v>46</v>
      </c>
      <c r="H18" s="36" t="s">
        <v>47</v>
      </c>
      <c r="I18" s="33" t="s">
        <v>48</v>
      </c>
      <c r="J18" t="s">
        <v>49</v>
      </c>
      <c r="L18" s="39"/>
      <c r="M18" s="39"/>
      <c r="N18" s="48"/>
    </row>
    <row r="19" spans="2:14" ht="15.75" customHeight="1" thickTop="1" thickBot="1" x14ac:dyDescent="0.3">
      <c r="B19" s="104"/>
      <c r="C19" s="105"/>
      <c r="D19" s="43"/>
      <c r="E19" s="44"/>
      <c r="F19" s="44"/>
      <c r="G19" s="45"/>
      <c r="H19" s="46"/>
      <c r="I19" s="66"/>
      <c r="J19" t="str">
        <f>IFERROR(VLOOKUP(D19,codigo_DEPARTAMENTO[],2,FALSE)," ")</f>
        <v xml:space="preserve"> </v>
      </c>
    </row>
    <row r="20" spans="2:14" ht="15.75" customHeight="1" thickTop="1" thickBot="1" x14ac:dyDescent="0.3">
      <c r="B20" s="104"/>
      <c r="C20" s="105"/>
      <c r="D20" s="43"/>
      <c r="E20" s="44"/>
      <c r="F20" s="44"/>
      <c r="G20" s="45"/>
      <c r="H20" s="35"/>
      <c r="I20" s="66"/>
      <c r="J20" t="str">
        <f>IFERROR(VLOOKUP(D20,codigo_DEPARTAMENTO[],2,FALSE)," ")</f>
        <v xml:space="preserve"> </v>
      </c>
      <c r="L20" s="39"/>
      <c r="M20" s="39"/>
    </row>
    <row r="21" spans="2:14" ht="15.75" customHeight="1" thickTop="1" thickBot="1" x14ac:dyDescent="0.3">
      <c r="B21" s="104"/>
      <c r="C21" s="105"/>
      <c r="D21" s="43"/>
      <c r="E21" s="44"/>
      <c r="F21" s="44"/>
      <c r="G21" s="45"/>
      <c r="H21" s="35"/>
      <c r="I21" s="66"/>
      <c r="J21" t="str">
        <f>IFERROR(VLOOKUP(D21,codigo_DEPARTAMENTO[],2,FALSE)," ")</f>
        <v xml:space="preserve"> </v>
      </c>
      <c r="L21" s="39"/>
      <c r="M21" s="39"/>
    </row>
    <row r="22" spans="2:14" ht="15.75" customHeight="1" thickTop="1" thickBot="1" x14ac:dyDescent="0.3">
      <c r="B22" s="104"/>
      <c r="C22" s="105"/>
      <c r="D22" s="43"/>
      <c r="E22" s="44"/>
      <c r="F22" s="44"/>
      <c r="G22" s="45"/>
      <c r="H22" s="35"/>
      <c r="I22" s="66"/>
      <c r="J22" t="str">
        <f>IFERROR(VLOOKUP(D22,codigo_DEPARTAMENTO[],2,FALSE)," ")</f>
        <v xml:space="preserve"> </v>
      </c>
    </row>
    <row r="23" spans="2:14" ht="15.75" customHeight="1" thickTop="1" thickBot="1" x14ac:dyDescent="0.3">
      <c r="B23" s="104"/>
      <c r="C23" s="105"/>
      <c r="D23" s="43"/>
      <c r="E23" s="44"/>
      <c r="F23" s="44"/>
      <c r="G23" s="45"/>
      <c r="H23" s="35"/>
      <c r="I23" s="66"/>
      <c r="J23" t="str">
        <f>IFERROR(VLOOKUP(D23,codigo_DEPARTAMENTO[],2,FALSE)," ")</f>
        <v xml:space="preserve"> </v>
      </c>
      <c r="L23" s="39"/>
      <c r="M23" s="39"/>
    </row>
    <row r="24" spans="2:14" ht="15.75" customHeight="1" thickTop="1" thickBot="1" x14ac:dyDescent="0.3">
      <c r="B24" s="104"/>
      <c r="C24" s="105"/>
      <c r="D24" s="43"/>
      <c r="E24" s="44"/>
      <c r="F24" s="44"/>
      <c r="G24" s="45"/>
      <c r="H24" s="35"/>
      <c r="I24" s="66"/>
      <c r="J24" t="str">
        <f>IFERROR(VLOOKUP(D24,codigo_DEPARTAMENTO[],2,FALSE)," ")</f>
        <v xml:space="preserve"> </v>
      </c>
      <c r="L24" s="39"/>
      <c r="M24" s="39"/>
    </row>
    <row r="25" spans="2:14" ht="15.75" customHeight="1" thickTop="1" thickBot="1" x14ac:dyDescent="0.3">
      <c r="B25" s="104"/>
      <c r="C25" s="105"/>
      <c r="D25" s="43"/>
      <c r="E25" s="44"/>
      <c r="F25" s="44"/>
      <c r="G25" s="45"/>
      <c r="H25" s="35"/>
      <c r="I25" s="66"/>
      <c r="J25" t="str">
        <f>IFERROR(VLOOKUP(D25,codigo_DEPARTAMENTO[],2,FALSE)," ")</f>
        <v xml:space="preserve"> </v>
      </c>
    </row>
    <row r="26" spans="2:14" ht="15.75" customHeight="1" thickTop="1" thickBot="1" x14ac:dyDescent="0.3">
      <c r="B26" s="104"/>
      <c r="C26" s="105"/>
      <c r="D26" s="43"/>
      <c r="E26" s="44"/>
      <c r="F26" s="44"/>
      <c r="G26" s="45"/>
      <c r="H26" s="35"/>
      <c r="I26" s="66"/>
      <c r="J26" t="str">
        <f>IFERROR(VLOOKUP(D26,codigo_DEPARTAMENTO[],2,FALSE)," ")</f>
        <v xml:space="preserve"> </v>
      </c>
      <c r="L26" s="39"/>
      <c r="M26" s="39"/>
    </row>
    <row r="27" spans="2:14" ht="15.75" customHeight="1" thickTop="1" thickBot="1" x14ac:dyDescent="0.3">
      <c r="B27" s="104"/>
      <c r="C27" s="105"/>
      <c r="D27" s="43"/>
      <c r="E27" s="44"/>
      <c r="F27" s="44"/>
      <c r="G27" s="45"/>
      <c r="H27" s="35"/>
      <c r="I27" s="66"/>
      <c r="J27" t="str">
        <f>IFERROR(VLOOKUP(D27,codigo_DEPARTAMENTO[],2,FALSE)," ")</f>
        <v xml:space="preserve"> </v>
      </c>
      <c r="L27" s="39"/>
      <c r="M27" s="39"/>
    </row>
    <row r="28" spans="2:14" ht="15.75" customHeight="1" thickTop="1" thickBot="1" x14ac:dyDescent="0.3">
      <c r="B28" s="104"/>
      <c r="C28" s="105"/>
      <c r="D28" s="43"/>
      <c r="E28" s="44"/>
      <c r="F28" s="44"/>
      <c r="G28" s="45"/>
      <c r="H28" s="35"/>
      <c r="I28" s="66"/>
      <c r="J28" t="str">
        <f>IFERROR(VLOOKUP(D28,codigo_DEPARTAMENTO[],2,FALSE)," ")</f>
        <v xml:space="preserve"> </v>
      </c>
    </row>
    <row r="29" spans="2:14" ht="15.75" customHeight="1" thickTop="1" thickBot="1" x14ac:dyDescent="0.3">
      <c r="B29" s="104"/>
      <c r="C29" s="105"/>
      <c r="D29" s="43"/>
      <c r="E29" s="44"/>
      <c r="F29" s="44"/>
      <c r="G29" s="45"/>
      <c r="H29" s="35"/>
      <c r="I29" s="66"/>
      <c r="J29" t="str">
        <f>IFERROR(VLOOKUP(D29,codigo_DEPARTAMENTO[],2,FALSE)," ")</f>
        <v xml:space="preserve"> </v>
      </c>
      <c r="L29" s="39"/>
      <c r="M29" s="39"/>
    </row>
    <row r="30" spans="2:14" ht="15.75" customHeight="1" thickTop="1" thickBot="1" x14ac:dyDescent="0.3">
      <c r="B30" s="104"/>
      <c r="C30" s="105"/>
      <c r="D30" s="43"/>
      <c r="E30" s="44"/>
      <c r="F30" s="44"/>
      <c r="G30" s="45"/>
      <c r="H30" s="35"/>
      <c r="I30" s="66"/>
      <c r="J30" t="str">
        <f>IFERROR(VLOOKUP(D30,codigo_DEPARTAMENTO[],2,FALSE)," ")</f>
        <v xml:space="preserve"> </v>
      </c>
      <c r="L30" s="39"/>
      <c r="M30" s="39"/>
    </row>
    <row r="31" spans="2:14" ht="15.75" customHeight="1" thickTop="1" thickBot="1" x14ac:dyDescent="0.3">
      <c r="B31" s="104"/>
      <c r="C31" s="105"/>
      <c r="D31" s="43"/>
      <c r="E31" s="44"/>
      <c r="F31" s="44"/>
      <c r="G31" s="45"/>
      <c r="H31" s="35"/>
      <c r="I31" s="66"/>
      <c r="J31" t="str">
        <f>IFERROR(VLOOKUP(D31,codigo_DEPARTAMENTO[],2,FALSE)," ")</f>
        <v xml:space="preserve"> </v>
      </c>
      <c r="L31" s="39"/>
      <c r="M31" s="39"/>
    </row>
    <row r="32" spans="2:14" ht="15.75" customHeight="1" thickTop="1" thickBot="1" x14ac:dyDescent="0.3">
      <c r="B32" s="104"/>
      <c r="C32" s="105"/>
      <c r="D32" s="43"/>
      <c r="E32" s="44"/>
      <c r="F32" s="44"/>
      <c r="G32" s="45"/>
      <c r="H32" s="35"/>
      <c r="I32" s="66"/>
      <c r="J32" t="str">
        <f>IFERROR(VLOOKUP(D32,codigo_DEPARTAMENTO[],2,FALSE)," ")</f>
        <v xml:space="preserve"> </v>
      </c>
      <c r="L32" s="39"/>
      <c r="M32" s="39"/>
    </row>
    <row r="33" spans="2:13" ht="15.75" customHeight="1" thickTop="1" thickBot="1" x14ac:dyDescent="0.3">
      <c r="B33" s="104"/>
      <c r="C33" s="105"/>
      <c r="D33" s="43"/>
      <c r="E33" s="44"/>
      <c r="F33" s="44"/>
      <c r="G33" s="45"/>
      <c r="H33" s="35"/>
      <c r="I33" s="66"/>
      <c r="J33" t="str">
        <f>IFERROR(VLOOKUP(D33,codigo_DEPARTAMENTO[],2,FALSE)," ")</f>
        <v xml:space="preserve"> </v>
      </c>
      <c r="L33" s="39"/>
      <c r="M33" s="39"/>
    </row>
    <row r="34" spans="2:13" ht="15.75" customHeight="1" thickTop="1" thickBot="1" x14ac:dyDescent="0.3">
      <c r="B34" s="104"/>
      <c r="C34" s="105"/>
      <c r="D34" s="43"/>
      <c r="E34" s="44"/>
      <c r="F34" s="44"/>
      <c r="G34" s="45"/>
      <c r="H34" s="35"/>
      <c r="I34" s="66"/>
      <c r="J34" t="str">
        <f>IFERROR(VLOOKUP(D34,codigo_DEPARTAMENTO[],2,FALSE)," ")</f>
        <v xml:space="preserve"> </v>
      </c>
    </row>
    <row r="35" spans="2:13" ht="15.75" customHeight="1" thickTop="1" thickBot="1" x14ac:dyDescent="0.3">
      <c r="B35" s="104"/>
      <c r="C35" s="105"/>
      <c r="D35" s="43"/>
      <c r="E35" s="44"/>
      <c r="F35" s="44"/>
      <c r="G35" s="45"/>
      <c r="H35" s="35"/>
      <c r="I35" s="66"/>
      <c r="J35" t="str">
        <f>IFERROR(VLOOKUP(D35,codigo_DEPARTAMENTO[],2,FALSE)," ")</f>
        <v xml:space="preserve"> </v>
      </c>
    </row>
    <row r="36" spans="2:13" ht="15.75" customHeight="1" thickTop="1" thickBot="1" x14ac:dyDescent="0.3">
      <c r="B36" s="104"/>
      <c r="C36" s="105"/>
      <c r="D36" s="43"/>
      <c r="E36" s="44"/>
      <c r="F36" s="44"/>
      <c r="G36" s="45"/>
      <c r="H36" s="35"/>
      <c r="I36" s="66"/>
      <c r="J36" t="str">
        <f>IFERROR(VLOOKUP(D36,codigo_DEPARTAMENTO[],2,FALSE)," ")</f>
        <v xml:space="preserve"> </v>
      </c>
    </row>
    <row r="37" spans="2:13" ht="15.75" customHeight="1" thickTop="1" thickBot="1" x14ac:dyDescent="0.3">
      <c r="B37" s="104"/>
      <c r="C37" s="105"/>
      <c r="D37" s="43"/>
      <c r="E37" s="44"/>
      <c r="F37" s="44"/>
      <c r="G37" s="45"/>
      <c r="H37" s="35"/>
      <c r="I37" s="66"/>
      <c r="J37" t="str">
        <f>IFERROR(VLOOKUP(D37,codigo_DEPARTAMENTO[],2,FALSE)," ")</f>
        <v xml:space="preserve"> </v>
      </c>
    </row>
    <row r="38" spans="2:13" ht="15.75" customHeight="1" thickTop="1" thickBot="1" x14ac:dyDescent="0.3">
      <c r="B38" s="104"/>
      <c r="C38" s="105"/>
      <c r="D38" s="43"/>
      <c r="E38" s="44"/>
      <c r="F38" s="44"/>
      <c r="G38" s="45"/>
      <c r="H38" s="35"/>
      <c r="I38" s="66"/>
      <c r="J38" t="str">
        <f>IFERROR(VLOOKUP(D38,codigo_DEPARTAMENTO[],2,FALSE)," ")</f>
        <v xml:space="preserve"> </v>
      </c>
    </row>
    <row r="39" spans="2:13" ht="15.75" customHeight="1" thickTop="1" thickBot="1" x14ac:dyDescent="0.3">
      <c r="B39" s="104"/>
      <c r="C39" s="105"/>
      <c r="D39" s="43"/>
      <c r="E39" s="44"/>
      <c r="F39" s="44"/>
      <c r="G39" s="45"/>
      <c r="H39" s="35"/>
      <c r="I39" s="66"/>
      <c r="J39" t="str">
        <f>IFERROR(VLOOKUP(D39,codigo_DEPARTAMENTO[],2,FALSE)," ")</f>
        <v xml:space="preserve"> </v>
      </c>
    </row>
    <row r="40" spans="2:13" ht="15.75" customHeight="1" thickTop="1" thickBot="1" x14ac:dyDescent="0.3">
      <c r="B40" s="104"/>
      <c r="C40" s="105"/>
      <c r="D40" s="43"/>
      <c r="E40" s="44"/>
      <c r="F40" s="44"/>
      <c r="G40" s="45"/>
      <c r="H40" s="35"/>
      <c r="I40" s="66"/>
      <c r="J40" t="str">
        <f>IFERROR(VLOOKUP(D40,codigo_DEPARTAMENTO[],2,FALSE)," ")</f>
        <v xml:space="preserve"> </v>
      </c>
    </row>
    <row r="41" spans="2:13" ht="15.75" customHeight="1" thickTop="1" thickBot="1" x14ac:dyDescent="0.3">
      <c r="B41" s="104"/>
      <c r="C41" s="105"/>
      <c r="D41" s="43"/>
      <c r="E41" s="44"/>
      <c r="F41" s="44"/>
      <c r="G41" s="45"/>
      <c r="H41" s="35"/>
      <c r="I41" s="66"/>
      <c r="J41" t="str">
        <f>IFERROR(VLOOKUP(D41,codigo_DEPARTAMENTO[],2,FALSE)," ")</f>
        <v xml:space="preserve"> </v>
      </c>
    </row>
    <row r="42" spans="2:13" ht="15.75" customHeight="1" thickTop="1" thickBot="1" x14ac:dyDescent="0.3">
      <c r="B42" s="104"/>
      <c r="C42" s="105"/>
      <c r="D42" s="43"/>
      <c r="E42" s="44"/>
      <c r="F42" s="44"/>
      <c r="G42" s="45"/>
      <c r="H42" s="35"/>
      <c r="I42" s="66"/>
      <c r="J42" t="str">
        <f>IFERROR(VLOOKUP(D42,codigo_DEPARTAMENTO[],2,FALSE)," ")</f>
        <v xml:space="preserve"> </v>
      </c>
    </row>
    <row r="43" spans="2:13" ht="15.75" customHeight="1" thickTop="1" thickBot="1" x14ac:dyDescent="0.3">
      <c r="B43" s="104"/>
      <c r="C43" s="105"/>
      <c r="D43" s="43"/>
      <c r="E43" s="44"/>
      <c r="F43" s="44"/>
      <c r="G43" s="45"/>
      <c r="H43" s="35"/>
      <c r="I43" s="66"/>
      <c r="J43" t="str">
        <f>IFERROR(VLOOKUP(D43,codigo_DEPARTAMENTO[],2,FALSE)," ")</f>
        <v xml:space="preserve"> </v>
      </c>
    </row>
    <row r="44" spans="2:13" ht="15.75" customHeight="1" thickTop="1" thickBot="1" x14ac:dyDescent="0.3">
      <c r="B44" s="104"/>
      <c r="C44" s="105"/>
      <c r="D44" s="43"/>
      <c r="E44" s="44"/>
      <c r="F44" s="44"/>
      <c r="G44" s="45"/>
      <c r="H44" s="35"/>
      <c r="I44" s="66"/>
      <c r="J44" t="str">
        <f>IFERROR(VLOOKUP(D44,codigo_DEPARTAMENTO[],2,FALSE)," ")</f>
        <v xml:space="preserve"> </v>
      </c>
    </row>
    <row r="45" spans="2:13" ht="16.5" thickTop="1" thickBot="1" x14ac:dyDescent="0.3">
      <c r="B45" s="104"/>
      <c r="C45" s="105"/>
      <c r="D45" s="43"/>
      <c r="E45" s="44"/>
      <c r="F45" s="44"/>
      <c r="G45" s="45"/>
      <c r="H45" s="35"/>
      <c r="I45" s="66"/>
      <c r="J45" t="str">
        <f>IFERROR(VLOOKUP(D45,codigo_DEPARTAMENTO[],2,FALSE)," ")</f>
        <v xml:space="preserve"> </v>
      </c>
    </row>
    <row r="46" spans="2:13" ht="16.5" thickTop="1" thickBot="1" x14ac:dyDescent="0.3">
      <c r="B46" s="104"/>
      <c r="C46" s="105"/>
      <c r="D46" s="43"/>
      <c r="E46" s="44"/>
      <c r="F46" s="44"/>
      <c r="G46" s="45"/>
      <c r="H46" s="35"/>
      <c r="I46" s="66"/>
      <c r="J46" t="str">
        <f>IFERROR(VLOOKUP(D46,codigo_DEPARTAMENTO[],2,FALSE)," ")</f>
        <v xml:space="preserve"> </v>
      </c>
    </row>
    <row r="47" spans="2:13" ht="15.75" thickTop="1" x14ac:dyDescent="0.25">
      <c r="B47" s="4"/>
    </row>
    <row r="89" spans="2:2" x14ac:dyDescent="0.25">
      <c r="B89" s="4"/>
    </row>
    <row r="131" spans="2:2" x14ac:dyDescent="0.25">
      <c r="B131" s="4"/>
    </row>
    <row r="173" spans="2:2" x14ac:dyDescent="0.25">
      <c r="B173" s="4"/>
    </row>
    <row r="215" spans="2:2" x14ac:dyDescent="0.25">
      <c r="B215" s="4"/>
    </row>
    <row r="257" spans="2:2" x14ac:dyDescent="0.25">
      <c r="B257" s="4"/>
    </row>
    <row r="299" spans="2:2" x14ac:dyDescent="0.25">
      <c r="B299" s="4"/>
    </row>
    <row r="341" spans="2:2" x14ac:dyDescent="0.25">
      <c r="B341" s="4"/>
    </row>
  </sheetData>
  <sheetProtection algorithmName="SHA-512" hashValue="iMTucfheBfFZlX4ZwFnj//R4sHoidPB+SnL3fev/DJt+MHvOEohDc8dFYGDYTHEpxCMh81WGBpeMYsAdQJgBjg==" saltValue="xhQKKFNydrmPh74EyN8dnA==" spinCount="100000" sheet="1" selectLockedCells="1"/>
  <mergeCells count="42">
    <mergeCell ref="B42:C42"/>
    <mergeCell ref="B43:C43"/>
    <mergeCell ref="B44:C44"/>
    <mergeCell ref="B45:C45"/>
    <mergeCell ref="B46:C4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0:G11"/>
    <mergeCell ref="B15:I15"/>
    <mergeCell ref="B16:C16"/>
    <mergeCell ref="D16:F16"/>
    <mergeCell ref="H16:H17"/>
    <mergeCell ref="I16:I17"/>
    <mergeCell ref="B17:C17"/>
    <mergeCell ref="E17:F17"/>
    <mergeCell ref="B2:C2"/>
    <mergeCell ref="D2:E2"/>
    <mergeCell ref="B3:C3"/>
    <mergeCell ref="D3:E3"/>
    <mergeCell ref="B5:D6"/>
  </mergeCells>
  <dataValidations xWindow="426" yWindow="517" count="14">
    <dataValidation type="list" allowBlank="1" showInputMessage="1" showErrorMessage="1" prompt="Si desea contratar este adicional debe ingresar el dato de la lista desplegable, en caso contrario dejar en blanco" sqref="E13" xr:uid="{00000000-0002-0000-0500-000000000000}">
      <formula1>INDIRECT($E$12&amp;"_"&amp;$D$2)</formula1>
    </dataValidation>
    <dataValidation type="list" allowBlank="1" showInputMessage="1" showErrorMessage="1" prompt="Si desea contratar este adicional debe ingresar el dato de la lista desplegable, en caso contrario dejar en blanco" sqref="F13:G13" xr:uid="{00000000-0002-0000-0500-000001000000}">
      <formula1>"SI"</formula1>
    </dataValidation>
    <dataValidation type="list" allowBlank="1" showInputMessage="1" showErrorMessage="1" prompt="En caso de contratar daño directo debe seleccionar un dato de la lista desplegable, en caso contrario dejar en blanco" sqref="C13" xr:uid="{00000000-0002-0000-0500-000002000000}">
      <formula1>"FRANQUICIA 6%,DEDUCIBLE 20%"</formula1>
    </dataValidation>
    <dataValidation type="decimal" operator="greaterThan" allowBlank="1" showInputMessage="1" showErrorMessage="1" sqref="G22" xr:uid="{00000000-0002-0000-0500-000003000000}">
      <formula1>0.5</formula1>
    </dataValidation>
    <dataValidation type="decimal" allowBlank="1" showInputMessage="1" showErrorMessage="1" sqref="G21" xr:uid="{00000000-0002-0000-0500-000004000000}">
      <formula1>0.5</formula1>
      <formula2>1001</formula2>
    </dataValidation>
    <dataValidation type="decimal" allowBlank="1" showInputMessage="1" showErrorMessage="1" sqref="G19:G20 G23:G46" xr:uid="{00000000-0002-0000-0500-000005000000}">
      <formula1>0.5</formula1>
      <formula2>1000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F30:F46 F19" xr:uid="{00000000-0002-0000-0500-000006000000}">
      <formula1>-58.4341</formula1>
      <formula2>-53.1734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F20:F29" xr:uid="{00000000-0002-0000-0500-000007000000}">
      <formula1>-58.4341</formula1>
      <formula2>-53.1734</formula2>
    </dataValidation>
    <dataValidation type="whole" allowBlank="1" showInputMessage="1" showErrorMessage="1" sqref="H19:H46" xr:uid="{00000000-0002-0000-0500-000008000000}">
      <formula1>3500</formula1>
      <formula2>999999999</formula2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E19:E46" xr:uid="{00000000-0002-0000-0500-000009000000}">
      <formula1>-34.9873</formula1>
      <formula2>-30.0806</formula2>
    </dataValidation>
    <dataValidation type="list" allowBlank="1" showInputMessage="1" showErrorMessage="1" prompt="Debe elegir el dato de la lista desplegable" sqref="D46" xr:uid="{00000000-0002-0000-0500-00000A000000}"/>
    <dataValidation type="list" allowBlank="1" showInputMessage="1" showErrorMessage="1" prompt="Si desea contratar este adicional debe ingresar el dato de la lista desplegable, en caso contrario dejar en blanco" sqref="D13" xr:uid="{00000000-0002-0000-0500-00000B000000}">
      <formula1>INDIRECT($D$12&amp;"_"&amp;$D$2)</formula1>
    </dataValidation>
    <dataValidation type="textLength" allowBlank="1" showInputMessage="1" showErrorMessage="1" promptTitle="Dato obligatorio" prompt="Para cada chacra ingresada las 4 columnas siguientes son de ingreso obligatorio." sqref="B19:C19" xr:uid="{00000000-0002-0000-0500-00000C000000}">
      <formula1>1</formula1>
      <formula2>30</formula2>
    </dataValidation>
    <dataValidation type="textLength" allowBlank="1" showInputMessage="1" showErrorMessage="1" sqref="B20:C46" xr:uid="{00000000-0002-0000-0500-00000D000000}">
      <formula1>1</formula1>
      <formula2>30</formula2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  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426" yWindow="517" count="4">
        <x14:dataValidation type="list" allowBlank="1" showInputMessage="1" showErrorMessage="1" prompt="Debe elegir el dato de la lista desplegable" xr:uid="{00000000-0002-0000-0500-00000E000000}">
          <x14:formula1>
            <xm:f>Codigos!$G$2:$G$20</xm:f>
          </x14:formula1>
          <xm:sqref>D19:D45</xm:sqref>
        </x14:dataValidation>
        <x14:dataValidation type="custom" allowBlank="1" showInputMessage="1" showErrorMessage="1" error="El valor de aforo que se está intentando ingresar excede los parámetros permitidos" xr:uid="{00000000-0002-0000-0500-00000F000000}">
          <x14:formula1>
            <xm:f>AND(B13&gt;(B8-C8)*D8/1000, B13&lt;Valores!L19+1)</xm:f>
          </x14:formula1>
          <xm:sqref>B13</xm:sqref>
        </x14:dataValidation>
        <x14:dataValidation type="whole" allowBlank="1" showInputMessage="1" showErrorMessage="1" error="El valor ingresado para Inicio de Cobertura por Chacra (Kg/ha)de SOJA se encuentra fuera de los parámetros permitidos" xr:uid="{00000000-0002-0000-0500-000010000000}">
          <x14:formula1>
            <xm:f>Valores!B6</xm:f>
          </x14:formula1>
          <x14:formula2>
            <xm:f>Valores!C6</xm:f>
          </x14:formula2>
          <xm:sqref>C8</xm:sqref>
        </x14:dataValidation>
        <x14:dataValidation type="whole" allowBlank="1" showInputMessage="1" showErrorMessage="1" error="El valor ingresado para la Garantia (Kg/ha)de SOJA se encuentra fuera de los parámetros permitidos" xr:uid="{00000000-0002-0000-0500-000011000000}">
          <x14:formula1>
            <xm:f>Valores!D6</xm:f>
          </x14:formula1>
          <x14:formula2>
            <xm:f>Valores!E6</xm:f>
          </x14:formula2>
          <xm:sqref>B8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/>
  <dimension ref="B1:O341"/>
  <sheetViews>
    <sheetView showGridLines="0" workbookViewId="0">
      <selection activeCell="B8" sqref="B8"/>
    </sheetView>
  </sheetViews>
  <sheetFormatPr baseColWidth="10" defaultColWidth="11.42578125" defaultRowHeight="15" x14ac:dyDescent="0.25"/>
  <cols>
    <col min="1" max="1" width="0.42578125" customWidth="1"/>
    <col min="2" max="2" width="11" customWidth="1"/>
    <col min="3" max="3" width="16" customWidth="1"/>
    <col min="4" max="4" width="13.28515625" customWidth="1"/>
    <col min="5" max="6" width="8.28515625" customWidth="1"/>
    <col min="7" max="7" width="9.42578125" customWidth="1"/>
    <col min="8" max="8" width="9.5703125" customWidth="1"/>
    <col min="9" max="9" width="17.85546875" customWidth="1"/>
    <col min="10" max="10" width="22.7109375" hidden="1" customWidth="1"/>
    <col min="11" max="11" width="6.5703125" hidden="1" customWidth="1"/>
    <col min="12" max="12" width="8.85546875" hidden="1" customWidth="1"/>
    <col min="13" max="13" width="17.7109375" hidden="1" customWidth="1"/>
    <col min="14" max="14" width="18.85546875" hidden="1" customWidth="1"/>
    <col min="15" max="15" width="7.140625" hidden="1" customWidth="1"/>
  </cols>
  <sheetData>
    <row r="1" spans="2:15" ht="5.25" customHeight="1" thickBot="1" x14ac:dyDescent="0.3">
      <c r="J1" t="s">
        <v>13</v>
      </c>
    </row>
    <row r="2" spans="2:15" ht="16.5" thickTop="1" thickBot="1" x14ac:dyDescent="0.3">
      <c r="B2" s="68" t="s">
        <v>14</v>
      </c>
      <c r="C2" s="82"/>
      <c r="D2" s="83" t="s">
        <v>58</v>
      </c>
      <c r="E2" s="84"/>
      <c r="J2">
        <f>IFERROR(VLOOKUP(D2,codigo_CULTIVOS[],2,FALSE)," ")</f>
        <v>10</v>
      </c>
      <c r="L2" s="39"/>
      <c r="M2" s="39"/>
    </row>
    <row r="3" spans="2:15" ht="16.5" thickTop="1" thickBot="1" x14ac:dyDescent="0.3">
      <c r="B3" s="68" t="s">
        <v>16</v>
      </c>
      <c r="C3" s="82"/>
      <c r="D3" s="85">
        <f>SUM($G$19:$G$1000)</f>
        <v>0</v>
      </c>
      <c r="E3" s="86"/>
      <c r="L3" s="39"/>
      <c r="M3" s="39"/>
    </row>
    <row r="4" spans="2:15" ht="16.5" thickTop="1" thickBot="1" x14ac:dyDescent="0.3">
      <c r="L4" s="39"/>
      <c r="M4" s="39"/>
    </row>
    <row r="5" spans="2:15" ht="15.75" thickTop="1" x14ac:dyDescent="0.25">
      <c r="B5" s="87" t="s">
        <v>17</v>
      </c>
      <c r="C5" s="88"/>
      <c r="D5" s="89"/>
      <c r="L5" s="39"/>
      <c r="M5" s="39"/>
    </row>
    <row r="6" spans="2:15" ht="15.75" thickBot="1" x14ac:dyDescent="0.3">
      <c r="B6" s="90"/>
      <c r="C6" s="91"/>
      <c r="D6" s="92"/>
      <c r="L6" s="39"/>
      <c r="M6" s="39"/>
    </row>
    <row r="7" spans="2:15" ht="37.5" thickTop="1" thickBot="1" x14ac:dyDescent="0.3">
      <c r="B7" s="33" t="s">
        <v>18</v>
      </c>
      <c r="C7" s="34" t="s">
        <v>19</v>
      </c>
      <c r="D7" s="33" t="s">
        <v>20</v>
      </c>
      <c r="J7" s="50" t="s">
        <v>21</v>
      </c>
      <c r="L7" s="39"/>
      <c r="M7" s="39"/>
    </row>
    <row r="8" spans="2:15" ht="16.5" thickTop="1" thickBot="1" x14ac:dyDescent="0.3">
      <c r="B8" s="35"/>
      <c r="C8" s="35"/>
      <c r="D8" s="47">
        <f>Valores!F7</f>
        <v>180</v>
      </c>
      <c r="J8" s="51">
        <f>B8-C8</f>
        <v>0</v>
      </c>
      <c r="L8" s="39"/>
      <c r="M8" s="39"/>
    </row>
    <row r="9" spans="2:15" ht="15.75" thickTop="1" x14ac:dyDescent="0.25"/>
    <row r="10" spans="2:15" ht="15.75" customHeight="1" x14ac:dyDescent="0.25">
      <c r="B10" s="93" t="s">
        <v>22</v>
      </c>
      <c r="C10" s="94"/>
      <c r="D10" s="94"/>
      <c r="E10" s="94"/>
      <c r="F10" s="94"/>
      <c r="G10" s="94"/>
      <c r="J10" s="50" t="s">
        <v>23</v>
      </c>
      <c r="L10" s="39"/>
      <c r="M10" s="39"/>
    </row>
    <row r="11" spans="2:15" ht="15.75" thickBot="1" x14ac:dyDescent="0.3">
      <c r="B11" s="90"/>
      <c r="C11" s="91"/>
      <c r="D11" s="91"/>
      <c r="E11" s="91"/>
      <c r="F11" s="91"/>
      <c r="G11" s="91"/>
      <c r="J11" s="50" t="str">
        <f>IFERROR(VLOOKUP(C13,DDIRECTOS[#Data],2,FALSE),"N")</f>
        <v>N</v>
      </c>
      <c r="L11" s="39"/>
      <c r="M11" s="39"/>
    </row>
    <row r="12" spans="2:15" ht="29.25" customHeight="1" thickTop="1" thickBot="1" x14ac:dyDescent="0.3">
      <c r="B12" s="36" t="s">
        <v>24</v>
      </c>
      <c r="C12" s="34" t="s">
        <v>25</v>
      </c>
      <c r="D12" s="33" t="s">
        <v>26</v>
      </c>
      <c r="E12" s="34" t="s">
        <v>27</v>
      </c>
      <c r="F12" s="33" t="s">
        <v>28</v>
      </c>
      <c r="G12" s="34" t="s">
        <v>29</v>
      </c>
      <c r="J12" s="61" t="s">
        <v>30</v>
      </c>
      <c r="K12" s="61" t="s">
        <v>31</v>
      </c>
      <c r="L12" s="62" t="s">
        <v>32</v>
      </c>
      <c r="M12" s="64" t="s">
        <v>33</v>
      </c>
      <c r="N12" s="64" t="s">
        <v>29</v>
      </c>
      <c r="O12" s="63" t="s">
        <v>34</v>
      </c>
    </row>
    <row r="13" spans="2:15" ht="16.5" thickTop="1" thickBot="1" x14ac:dyDescent="0.3">
      <c r="B13" s="35"/>
      <c r="C13" s="37"/>
      <c r="D13" s="60"/>
      <c r="E13" s="35"/>
      <c r="F13" s="35"/>
      <c r="G13" s="35"/>
      <c r="J13" s="50" t="str">
        <f>IFERROR(VLOOKUP(C13,codigo_DEDUCIBLE[#Data],2,FALSE),"N")</f>
        <v>N</v>
      </c>
      <c r="K13" s="50" t="str">
        <f>IFERROR(VLOOKUP(E13,codigo­_VIENTO[#All],2,FALSE),"N")</f>
        <v>N</v>
      </c>
      <c r="L13" s="50" t="str">
        <f>IF(D13="","N","S")</f>
        <v>N</v>
      </c>
      <c r="M13" s="50" t="str">
        <f>IF(F13="SI","S","N")</f>
        <v>N</v>
      </c>
      <c r="N13" s="50" t="str">
        <f>IF(G13="SI","S","N")</f>
        <v>N</v>
      </c>
      <c r="O13" s="50" t="str">
        <f>IFERROR(VLOOKUP(D13,Codigo_Resiembra[#All],2,FALSE)," ")</f>
        <v xml:space="preserve"> </v>
      </c>
    </row>
    <row r="14" spans="2:15" ht="15.75" thickTop="1" x14ac:dyDescent="0.25"/>
    <row r="15" spans="2:15" ht="15.75" thickBot="1" x14ac:dyDescent="0.3">
      <c r="B15" s="93" t="s">
        <v>59</v>
      </c>
      <c r="C15" s="94"/>
      <c r="D15" s="94"/>
      <c r="E15" s="94"/>
      <c r="F15" s="94"/>
      <c r="G15" s="94"/>
      <c r="H15" s="94"/>
      <c r="I15" s="94"/>
      <c r="L15" s="39"/>
      <c r="M15" s="39"/>
    </row>
    <row r="16" spans="2:15" ht="16.5" thickTop="1" thickBot="1" x14ac:dyDescent="0.3">
      <c r="B16" s="95" t="s">
        <v>36</v>
      </c>
      <c r="C16" s="96"/>
      <c r="D16" s="97" t="s">
        <v>37</v>
      </c>
      <c r="E16" s="98"/>
      <c r="F16" s="99"/>
      <c r="G16" s="40" t="s">
        <v>38</v>
      </c>
      <c r="H16" s="100" t="s">
        <v>39</v>
      </c>
      <c r="I16" s="100"/>
    </row>
    <row r="17" spans="2:14" ht="16.5" thickTop="1" thickBot="1" x14ac:dyDescent="0.3">
      <c r="B17" s="95"/>
      <c r="C17" s="96"/>
      <c r="D17" s="41"/>
      <c r="E17" s="102" t="s">
        <v>40</v>
      </c>
      <c r="F17" s="103"/>
      <c r="G17" s="42" t="s">
        <v>41</v>
      </c>
      <c r="H17" s="101"/>
      <c r="I17" s="101"/>
      <c r="L17" s="39"/>
      <c r="M17" s="39"/>
    </row>
    <row r="18" spans="2:14" ht="25.5" thickTop="1" thickBot="1" x14ac:dyDescent="0.3">
      <c r="B18" s="106" t="s">
        <v>42</v>
      </c>
      <c r="C18" s="107"/>
      <c r="D18" s="38" t="s">
        <v>43</v>
      </c>
      <c r="E18" s="38" t="s">
        <v>44</v>
      </c>
      <c r="F18" s="38" t="s">
        <v>45</v>
      </c>
      <c r="G18" s="36" t="s">
        <v>46</v>
      </c>
      <c r="H18" s="36" t="s">
        <v>47</v>
      </c>
      <c r="I18" s="33" t="s">
        <v>48</v>
      </c>
      <c r="J18" t="s">
        <v>49</v>
      </c>
      <c r="L18" s="39"/>
      <c r="M18" s="39"/>
      <c r="N18" s="48"/>
    </row>
    <row r="19" spans="2:14" ht="15.75" customHeight="1" thickTop="1" thickBot="1" x14ac:dyDescent="0.3">
      <c r="B19" s="104"/>
      <c r="C19" s="105"/>
      <c r="D19" s="43"/>
      <c r="E19" s="44"/>
      <c r="F19" s="44"/>
      <c r="G19" s="45"/>
      <c r="H19" s="46"/>
      <c r="I19" s="66"/>
      <c r="J19" t="str">
        <f>IFERROR(VLOOKUP(D19,codigo_DEPARTAMENTO[],2,FALSE)," ")</f>
        <v xml:space="preserve"> </v>
      </c>
    </row>
    <row r="20" spans="2:14" ht="15.75" customHeight="1" thickTop="1" thickBot="1" x14ac:dyDescent="0.3">
      <c r="B20" s="104"/>
      <c r="C20" s="105"/>
      <c r="D20" s="43"/>
      <c r="E20" s="44"/>
      <c r="F20" s="44"/>
      <c r="G20" s="45"/>
      <c r="H20" s="35"/>
      <c r="I20" s="66"/>
      <c r="J20" t="str">
        <f>IFERROR(VLOOKUP(D20,codigo_DEPARTAMENTO[],2,FALSE)," ")</f>
        <v xml:space="preserve"> </v>
      </c>
      <c r="L20" s="39"/>
      <c r="M20" s="39"/>
    </row>
    <row r="21" spans="2:14" ht="15.75" customHeight="1" thickTop="1" thickBot="1" x14ac:dyDescent="0.3">
      <c r="B21" s="104"/>
      <c r="C21" s="105"/>
      <c r="D21" s="43"/>
      <c r="E21" s="44"/>
      <c r="F21" s="44"/>
      <c r="G21" s="45"/>
      <c r="H21" s="35"/>
      <c r="I21" s="66"/>
      <c r="J21" t="str">
        <f>IFERROR(VLOOKUP(D21,codigo_DEPARTAMENTO[],2,FALSE)," ")</f>
        <v xml:space="preserve"> </v>
      </c>
      <c r="L21" s="39"/>
      <c r="M21" s="39"/>
    </row>
    <row r="22" spans="2:14" ht="15.75" customHeight="1" thickTop="1" thickBot="1" x14ac:dyDescent="0.3">
      <c r="B22" s="104"/>
      <c r="C22" s="105"/>
      <c r="D22" s="43"/>
      <c r="E22" s="44"/>
      <c r="F22" s="44"/>
      <c r="G22" s="45"/>
      <c r="H22" s="35"/>
      <c r="I22" s="66"/>
      <c r="J22" t="str">
        <f>IFERROR(VLOOKUP(D22,codigo_DEPARTAMENTO[],2,FALSE)," ")</f>
        <v xml:space="preserve"> </v>
      </c>
    </row>
    <row r="23" spans="2:14" ht="15.75" customHeight="1" thickTop="1" thickBot="1" x14ac:dyDescent="0.3">
      <c r="B23" s="104"/>
      <c r="C23" s="105"/>
      <c r="D23" s="43"/>
      <c r="E23" s="44"/>
      <c r="F23" s="44"/>
      <c r="G23" s="45"/>
      <c r="H23" s="35"/>
      <c r="I23" s="66"/>
      <c r="J23" t="str">
        <f>IFERROR(VLOOKUP(D23,codigo_DEPARTAMENTO[],2,FALSE)," ")</f>
        <v xml:space="preserve"> </v>
      </c>
      <c r="L23" s="39"/>
      <c r="M23" s="39"/>
    </row>
    <row r="24" spans="2:14" ht="15.75" customHeight="1" thickTop="1" thickBot="1" x14ac:dyDescent="0.3">
      <c r="B24" s="104"/>
      <c r="C24" s="105"/>
      <c r="D24" s="43"/>
      <c r="E24" s="44"/>
      <c r="F24" s="44"/>
      <c r="G24" s="45"/>
      <c r="H24" s="35"/>
      <c r="I24" s="66"/>
      <c r="J24" t="str">
        <f>IFERROR(VLOOKUP(D24,codigo_DEPARTAMENTO[],2,FALSE)," ")</f>
        <v xml:space="preserve"> </v>
      </c>
      <c r="L24" s="39"/>
      <c r="M24" s="39"/>
    </row>
    <row r="25" spans="2:14" ht="15.75" customHeight="1" thickTop="1" thickBot="1" x14ac:dyDescent="0.3">
      <c r="B25" s="104"/>
      <c r="C25" s="105"/>
      <c r="D25" s="43"/>
      <c r="E25" s="44"/>
      <c r="F25" s="44"/>
      <c r="G25" s="45"/>
      <c r="H25" s="35"/>
      <c r="I25" s="66"/>
      <c r="J25" t="str">
        <f>IFERROR(VLOOKUP(D25,codigo_DEPARTAMENTO[],2,FALSE)," ")</f>
        <v xml:space="preserve"> </v>
      </c>
    </row>
    <row r="26" spans="2:14" ht="15.75" customHeight="1" thickTop="1" thickBot="1" x14ac:dyDescent="0.3">
      <c r="B26" s="104"/>
      <c r="C26" s="105"/>
      <c r="D26" s="43"/>
      <c r="E26" s="44"/>
      <c r="F26" s="44"/>
      <c r="G26" s="45"/>
      <c r="H26" s="35"/>
      <c r="I26" s="66"/>
      <c r="J26" t="str">
        <f>IFERROR(VLOOKUP(D26,codigo_DEPARTAMENTO[],2,FALSE)," ")</f>
        <v xml:space="preserve"> </v>
      </c>
      <c r="L26" s="39"/>
      <c r="M26" s="39"/>
    </row>
    <row r="27" spans="2:14" ht="15.75" customHeight="1" thickTop="1" thickBot="1" x14ac:dyDescent="0.3">
      <c r="B27" s="104"/>
      <c r="C27" s="105"/>
      <c r="D27" s="43"/>
      <c r="E27" s="44"/>
      <c r="F27" s="44"/>
      <c r="G27" s="45"/>
      <c r="H27" s="35"/>
      <c r="I27" s="66"/>
      <c r="J27" t="str">
        <f>IFERROR(VLOOKUP(D27,codigo_DEPARTAMENTO[],2,FALSE)," ")</f>
        <v xml:space="preserve"> </v>
      </c>
      <c r="L27" s="39"/>
      <c r="M27" s="39"/>
    </row>
    <row r="28" spans="2:14" ht="15.75" customHeight="1" thickTop="1" thickBot="1" x14ac:dyDescent="0.3">
      <c r="B28" s="104"/>
      <c r="C28" s="105"/>
      <c r="D28" s="43"/>
      <c r="E28" s="44"/>
      <c r="F28" s="44"/>
      <c r="G28" s="45"/>
      <c r="H28" s="35"/>
      <c r="I28" s="66"/>
      <c r="J28" t="str">
        <f>IFERROR(VLOOKUP(D28,codigo_DEPARTAMENTO[],2,FALSE)," ")</f>
        <v xml:space="preserve"> </v>
      </c>
    </row>
    <row r="29" spans="2:14" ht="15.75" customHeight="1" thickTop="1" thickBot="1" x14ac:dyDescent="0.3">
      <c r="B29" s="104"/>
      <c r="C29" s="105"/>
      <c r="D29" s="43"/>
      <c r="E29" s="44"/>
      <c r="F29" s="44"/>
      <c r="G29" s="45"/>
      <c r="H29" s="35"/>
      <c r="I29" s="66"/>
      <c r="J29" t="str">
        <f>IFERROR(VLOOKUP(D29,codigo_DEPARTAMENTO[],2,FALSE)," ")</f>
        <v xml:space="preserve"> </v>
      </c>
      <c r="L29" s="39"/>
      <c r="M29" s="39"/>
    </row>
    <row r="30" spans="2:14" ht="15.75" customHeight="1" thickTop="1" thickBot="1" x14ac:dyDescent="0.3">
      <c r="B30" s="104"/>
      <c r="C30" s="105"/>
      <c r="D30" s="43"/>
      <c r="E30" s="44"/>
      <c r="F30" s="44"/>
      <c r="G30" s="45"/>
      <c r="H30" s="35"/>
      <c r="I30" s="66"/>
      <c r="J30" t="str">
        <f>IFERROR(VLOOKUP(D30,codigo_DEPARTAMENTO[],2,FALSE)," ")</f>
        <v xml:space="preserve"> </v>
      </c>
      <c r="L30" s="39"/>
      <c r="M30" s="39"/>
    </row>
    <row r="31" spans="2:14" ht="15.75" customHeight="1" thickTop="1" thickBot="1" x14ac:dyDescent="0.3">
      <c r="B31" s="104"/>
      <c r="C31" s="105"/>
      <c r="D31" s="43"/>
      <c r="E31" s="44"/>
      <c r="F31" s="44"/>
      <c r="G31" s="45"/>
      <c r="H31" s="35"/>
      <c r="I31" s="66"/>
      <c r="J31" t="str">
        <f>IFERROR(VLOOKUP(D31,codigo_DEPARTAMENTO[],2,FALSE)," ")</f>
        <v xml:space="preserve"> </v>
      </c>
      <c r="L31" s="39"/>
      <c r="M31" s="39"/>
    </row>
    <row r="32" spans="2:14" ht="15.75" customHeight="1" thickTop="1" thickBot="1" x14ac:dyDescent="0.3">
      <c r="B32" s="104"/>
      <c r="C32" s="105"/>
      <c r="D32" s="43"/>
      <c r="E32" s="44"/>
      <c r="F32" s="44"/>
      <c r="G32" s="45"/>
      <c r="H32" s="35"/>
      <c r="I32" s="66"/>
      <c r="J32" t="str">
        <f>IFERROR(VLOOKUP(D32,codigo_DEPARTAMENTO[],2,FALSE)," ")</f>
        <v xml:space="preserve"> </v>
      </c>
      <c r="L32" s="39"/>
      <c r="M32" s="39"/>
    </row>
    <row r="33" spans="2:13" ht="15.75" customHeight="1" thickTop="1" thickBot="1" x14ac:dyDescent="0.3">
      <c r="B33" s="104"/>
      <c r="C33" s="105"/>
      <c r="D33" s="43"/>
      <c r="E33" s="44"/>
      <c r="F33" s="44"/>
      <c r="G33" s="45"/>
      <c r="H33" s="35"/>
      <c r="I33" s="66"/>
      <c r="J33" t="str">
        <f>IFERROR(VLOOKUP(D33,codigo_DEPARTAMENTO[],2,FALSE)," ")</f>
        <v xml:space="preserve"> </v>
      </c>
      <c r="L33" s="39"/>
      <c r="M33" s="39"/>
    </row>
    <row r="34" spans="2:13" ht="15.75" customHeight="1" thickTop="1" thickBot="1" x14ac:dyDescent="0.3">
      <c r="B34" s="104"/>
      <c r="C34" s="105"/>
      <c r="D34" s="43"/>
      <c r="E34" s="44"/>
      <c r="F34" s="44"/>
      <c r="G34" s="45"/>
      <c r="H34" s="35"/>
      <c r="I34" s="66"/>
      <c r="J34" t="str">
        <f>IFERROR(VLOOKUP(D34,codigo_DEPARTAMENTO[],2,FALSE)," ")</f>
        <v xml:space="preserve"> </v>
      </c>
    </row>
    <row r="35" spans="2:13" ht="15.75" customHeight="1" thickTop="1" thickBot="1" x14ac:dyDescent="0.3">
      <c r="B35" s="104"/>
      <c r="C35" s="105"/>
      <c r="D35" s="43"/>
      <c r="E35" s="44"/>
      <c r="F35" s="44"/>
      <c r="G35" s="45"/>
      <c r="H35" s="35"/>
      <c r="I35" s="66"/>
      <c r="J35" t="str">
        <f>IFERROR(VLOOKUP(D35,codigo_DEPARTAMENTO[],2,FALSE)," ")</f>
        <v xml:space="preserve"> </v>
      </c>
    </row>
    <row r="36" spans="2:13" ht="15.75" customHeight="1" thickTop="1" thickBot="1" x14ac:dyDescent="0.3">
      <c r="B36" s="104"/>
      <c r="C36" s="105"/>
      <c r="D36" s="43"/>
      <c r="E36" s="44"/>
      <c r="F36" s="44"/>
      <c r="G36" s="45"/>
      <c r="H36" s="35"/>
      <c r="I36" s="66"/>
      <c r="J36" t="str">
        <f>IFERROR(VLOOKUP(D36,codigo_DEPARTAMENTO[],2,FALSE)," ")</f>
        <v xml:space="preserve"> </v>
      </c>
    </row>
    <row r="37" spans="2:13" ht="15.75" customHeight="1" thickTop="1" thickBot="1" x14ac:dyDescent="0.3">
      <c r="B37" s="104"/>
      <c r="C37" s="105"/>
      <c r="D37" s="43"/>
      <c r="E37" s="44"/>
      <c r="F37" s="44"/>
      <c r="G37" s="45"/>
      <c r="H37" s="35"/>
      <c r="I37" s="66"/>
      <c r="J37" t="str">
        <f>IFERROR(VLOOKUP(D37,codigo_DEPARTAMENTO[],2,FALSE)," ")</f>
        <v xml:space="preserve"> </v>
      </c>
    </row>
    <row r="38" spans="2:13" ht="15.75" customHeight="1" thickTop="1" thickBot="1" x14ac:dyDescent="0.3">
      <c r="B38" s="104"/>
      <c r="C38" s="105"/>
      <c r="D38" s="43"/>
      <c r="E38" s="44"/>
      <c r="F38" s="44"/>
      <c r="G38" s="45"/>
      <c r="H38" s="35"/>
      <c r="I38" s="66"/>
      <c r="J38" t="str">
        <f>IFERROR(VLOOKUP(D38,codigo_DEPARTAMENTO[],2,FALSE)," ")</f>
        <v xml:space="preserve"> </v>
      </c>
    </row>
    <row r="39" spans="2:13" ht="15.75" customHeight="1" thickTop="1" thickBot="1" x14ac:dyDescent="0.3">
      <c r="B39" s="104"/>
      <c r="C39" s="105"/>
      <c r="D39" s="43"/>
      <c r="E39" s="44"/>
      <c r="F39" s="44"/>
      <c r="G39" s="45"/>
      <c r="H39" s="35"/>
      <c r="I39" s="66"/>
      <c r="J39" t="str">
        <f>IFERROR(VLOOKUP(D39,codigo_DEPARTAMENTO[],2,FALSE)," ")</f>
        <v xml:space="preserve"> </v>
      </c>
    </row>
    <row r="40" spans="2:13" ht="15.75" customHeight="1" thickTop="1" thickBot="1" x14ac:dyDescent="0.3">
      <c r="B40" s="104"/>
      <c r="C40" s="105"/>
      <c r="D40" s="43"/>
      <c r="E40" s="44"/>
      <c r="F40" s="44"/>
      <c r="G40" s="45"/>
      <c r="H40" s="35"/>
      <c r="I40" s="66"/>
      <c r="J40" t="str">
        <f>IFERROR(VLOOKUP(D40,codigo_DEPARTAMENTO[],2,FALSE)," ")</f>
        <v xml:space="preserve"> </v>
      </c>
    </row>
    <row r="41" spans="2:13" ht="15.75" customHeight="1" thickTop="1" thickBot="1" x14ac:dyDescent="0.3">
      <c r="B41" s="104"/>
      <c r="C41" s="105"/>
      <c r="D41" s="43"/>
      <c r="E41" s="44"/>
      <c r="F41" s="44"/>
      <c r="G41" s="45"/>
      <c r="H41" s="35"/>
      <c r="I41" s="66"/>
      <c r="J41" t="str">
        <f>IFERROR(VLOOKUP(D41,codigo_DEPARTAMENTO[],2,FALSE)," ")</f>
        <v xml:space="preserve"> </v>
      </c>
    </row>
    <row r="42" spans="2:13" ht="15.75" customHeight="1" thickTop="1" thickBot="1" x14ac:dyDescent="0.3">
      <c r="B42" s="104"/>
      <c r="C42" s="105"/>
      <c r="D42" s="43"/>
      <c r="E42" s="44"/>
      <c r="F42" s="44"/>
      <c r="G42" s="45"/>
      <c r="H42" s="35"/>
      <c r="I42" s="66"/>
      <c r="J42" t="str">
        <f>IFERROR(VLOOKUP(D42,codigo_DEPARTAMENTO[],2,FALSE)," ")</f>
        <v xml:space="preserve"> </v>
      </c>
    </row>
    <row r="43" spans="2:13" ht="15.75" customHeight="1" thickTop="1" thickBot="1" x14ac:dyDescent="0.3">
      <c r="B43" s="104"/>
      <c r="C43" s="105"/>
      <c r="D43" s="43"/>
      <c r="E43" s="44"/>
      <c r="F43" s="44"/>
      <c r="G43" s="45"/>
      <c r="H43" s="35"/>
      <c r="I43" s="66"/>
      <c r="J43" t="str">
        <f>IFERROR(VLOOKUP(D43,codigo_DEPARTAMENTO[],2,FALSE)," ")</f>
        <v xml:space="preserve"> </v>
      </c>
    </row>
    <row r="44" spans="2:13" ht="15.75" customHeight="1" thickTop="1" thickBot="1" x14ac:dyDescent="0.3">
      <c r="B44" s="104"/>
      <c r="C44" s="105"/>
      <c r="D44" s="43"/>
      <c r="E44" s="44"/>
      <c r="F44" s="44"/>
      <c r="G44" s="45"/>
      <c r="H44" s="35"/>
      <c r="I44" s="66"/>
      <c r="J44" t="str">
        <f>IFERROR(VLOOKUP(D44,codigo_DEPARTAMENTO[],2,FALSE)," ")</f>
        <v xml:space="preserve"> </v>
      </c>
    </row>
    <row r="45" spans="2:13" ht="16.5" thickTop="1" thickBot="1" x14ac:dyDescent="0.3">
      <c r="B45" s="104"/>
      <c r="C45" s="105"/>
      <c r="D45" s="43"/>
      <c r="E45" s="44"/>
      <c r="F45" s="44"/>
      <c r="G45" s="45"/>
      <c r="H45" s="35"/>
      <c r="I45" s="66"/>
      <c r="J45" t="str">
        <f>IFERROR(VLOOKUP(D45,codigo_DEPARTAMENTO[],2,FALSE)," ")</f>
        <v xml:space="preserve"> </v>
      </c>
    </row>
    <row r="46" spans="2:13" ht="16.5" thickTop="1" thickBot="1" x14ac:dyDescent="0.3">
      <c r="B46" s="104"/>
      <c r="C46" s="105"/>
      <c r="D46" s="43"/>
      <c r="E46" s="44"/>
      <c r="F46" s="44"/>
      <c r="G46" s="45"/>
      <c r="H46" s="35"/>
      <c r="I46" s="66"/>
      <c r="J46" t="str">
        <f>IFERROR(VLOOKUP(D46,codigo_DEPARTAMENTO[],2,FALSE)," ")</f>
        <v xml:space="preserve"> </v>
      </c>
    </row>
    <row r="47" spans="2:13" ht="15.75" thickTop="1" x14ac:dyDescent="0.25">
      <c r="B47" s="4"/>
    </row>
    <row r="89" spans="2:2" x14ac:dyDescent="0.25">
      <c r="B89" s="4"/>
    </row>
    <row r="131" spans="2:2" x14ac:dyDescent="0.25">
      <c r="B131" s="4"/>
    </row>
    <row r="173" spans="2:2" x14ac:dyDescent="0.25">
      <c r="B173" s="4"/>
    </row>
    <row r="215" spans="2:2" x14ac:dyDescent="0.25">
      <c r="B215" s="4"/>
    </row>
    <row r="257" spans="2:2" x14ac:dyDescent="0.25">
      <c r="B257" s="4"/>
    </row>
    <row r="299" spans="2:2" x14ac:dyDescent="0.25">
      <c r="B299" s="4"/>
    </row>
    <row r="341" spans="2:2" x14ac:dyDescent="0.25">
      <c r="B341" s="4"/>
    </row>
  </sheetData>
  <sheetProtection algorithmName="SHA-512" hashValue="1bbAvRl5IHJ8KcHcO6fU+y1Vw8ptXiVUJ+gHyQwoG65RyyxRXSCmriWl1rV2Zni1tjnjqZBKEcSi6XgCv8Vg4g==" saltValue="NGnSHd2V+bAigosVP1kg8A==" spinCount="100000" sheet="1" selectLockedCells="1"/>
  <mergeCells count="42">
    <mergeCell ref="B42:C42"/>
    <mergeCell ref="B43:C43"/>
    <mergeCell ref="B44:C44"/>
    <mergeCell ref="B45:C45"/>
    <mergeCell ref="B46:C4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0:G11"/>
    <mergeCell ref="B15:I15"/>
    <mergeCell ref="B16:C16"/>
    <mergeCell ref="D16:F16"/>
    <mergeCell ref="H16:H17"/>
    <mergeCell ref="I16:I17"/>
    <mergeCell ref="B17:C17"/>
    <mergeCell ref="E17:F17"/>
    <mergeCell ref="B2:C2"/>
    <mergeCell ref="D2:E2"/>
    <mergeCell ref="B3:C3"/>
    <mergeCell ref="D3:E3"/>
    <mergeCell ref="B5:D6"/>
  </mergeCells>
  <dataValidations count="14">
    <dataValidation type="whole" allowBlank="1" showInputMessage="1" showErrorMessage="1" sqref="H19:H46" xr:uid="{00000000-0002-0000-0600-000000000000}">
      <formula1>3500</formula1>
      <formula2>999999999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.3456)" sqref="F20:F29" xr:uid="{00000000-0002-0000-0600-000001000000}">
      <formula1>-58.4341</formula1>
      <formula2>-53.1734</formula2>
    </dataValidation>
    <dataValidation type="decimal" allowBlank="1" showInputMessage="1" showErrorMessage="1" error="El rango de ingreso es entre -58,4341 y -53,1734." prompt="Ingresar el valor del punto central de longitud de la chacra en grados decimales. (Ej: -56,3456)" sqref="F19 F30:F46" xr:uid="{00000000-0002-0000-0600-000002000000}">
      <formula1>-58.4341</formula1>
      <formula2>-53.1734</formula2>
    </dataValidation>
    <dataValidation type="decimal" allowBlank="1" showInputMessage="1" showErrorMessage="1" sqref="G19:G20 G23:G46" xr:uid="{00000000-0002-0000-0600-000003000000}">
      <formula1>0.5</formula1>
      <formula2>1000</formula2>
    </dataValidation>
    <dataValidation type="decimal" allowBlank="1" showInputMessage="1" showErrorMessage="1" sqref="G21" xr:uid="{00000000-0002-0000-0600-000004000000}">
      <formula1>0.5</formula1>
      <formula2>1001</formula2>
    </dataValidation>
    <dataValidation type="decimal" operator="greaterThan" allowBlank="1" showInputMessage="1" showErrorMessage="1" sqref="G22" xr:uid="{00000000-0002-0000-0600-000005000000}">
      <formula1>0.5</formula1>
    </dataValidation>
    <dataValidation type="list" allowBlank="1" showInputMessage="1" showErrorMessage="1" prompt="En caso de contratar daño directo debe seleccionar un dato de la lista desplegable, en caso contrario dejar en blanco" sqref="C13" xr:uid="{00000000-0002-0000-0600-000006000000}">
      <formula1>"FRANQUICIA 6%,DEDUCIBLE 20%"</formula1>
    </dataValidation>
    <dataValidation type="list" allowBlank="1" showInputMessage="1" showErrorMessage="1" prompt="Si desea contratar este adicional debe ingresar el dato de la lista desplegable, en caso contrario dejar en blanco" sqref="F13:G13" xr:uid="{00000000-0002-0000-0600-000007000000}">
      <formula1>"SI"</formula1>
    </dataValidation>
    <dataValidation type="list" allowBlank="1" showInputMessage="1" showErrorMessage="1" prompt="Si desea contratar este adicional debe ingresar el dato de la lista desplegable, en caso contrario dejar en blanco" sqref="E13" xr:uid="{00000000-0002-0000-0600-000008000000}">
      <formula1>INDIRECT($E$12&amp;"_"&amp;$D$2)</formula1>
    </dataValidation>
    <dataValidation type="decimal" allowBlank="1" showInputMessage="1" showErrorMessage="1" error="El rango de datos es entre -34,9873 y -30,0806" promptTitle="Dato obligatorio" prompt="Ingresar el valor de la latitud del punto central de la chacra en grados decimales. (Ej: -32,5468)" sqref="E19:E46" xr:uid="{00000000-0002-0000-0600-000009000000}">
      <formula1>-34.9873</formula1>
      <formula2>-30.0806</formula2>
    </dataValidation>
    <dataValidation type="list" allowBlank="1" showInputMessage="1" showErrorMessage="1" prompt="Debe elegir el dato de la lista desplegable" sqref="D46" xr:uid="{00000000-0002-0000-0600-00000A000000}"/>
    <dataValidation type="list" allowBlank="1" showInputMessage="1" showErrorMessage="1" prompt="Si desea contratar este adicional debe ingresar el dato de la lista desplegable, en caso contrario dejar en blanco" sqref="D13" xr:uid="{00000000-0002-0000-0600-00000B000000}">
      <formula1>INDIRECT($D$12&amp;"_"&amp;$D$2)</formula1>
    </dataValidation>
    <dataValidation type="textLength" allowBlank="1" showInputMessage="1" showErrorMessage="1" promptTitle="Dato obligatorio" prompt="Para cada chacra ingresada las 4 columnas siguientes son de ingreso obligatorio." sqref="B19:C19" xr:uid="{00000000-0002-0000-0600-00000C000000}">
      <formula1>1</formula1>
      <formula2>30</formula2>
    </dataValidation>
    <dataValidation type="textLength" allowBlank="1" showInputMessage="1" showErrorMessage="1" sqref="B20:C46" xr:uid="{00000000-0002-0000-0600-00000D000000}">
      <formula1>1</formula1>
      <formula2>30</formula2>
    </dataValidation>
  </dataValidations>
  <pageMargins left="0.19685039370078741" right="0.19685039370078741" top="0.94488188976377963" bottom="0.35433070866141736" header="0.31496062992125984" footer="0.11811023622047245"/>
  <pageSetup paperSize="9" orientation="portrait" r:id="rId1"/>
  <headerFooter>
    <oddHeader>&amp;C&amp;G</oddHeader>
    <oddFooter xml:space="preserve">&amp;L&amp;"-,Negrita"ZAFRA 2025-2026&amp;C&amp;9&amp;A &amp;P de &amp;N&amp;R&amp;"-,Negrita"&amp;9Versión 1               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Debe elegir el dato de la lista desplegable" xr:uid="{00000000-0002-0000-0600-00000E000000}">
          <x14:formula1>
            <xm:f>Codigos!$G$2:$G$20</xm:f>
          </x14:formula1>
          <xm:sqref>D19:D45</xm:sqref>
        </x14:dataValidation>
        <x14:dataValidation type="custom" allowBlank="1" showInputMessage="1" showErrorMessage="1" error="El valor de aforo que se está intentando ingresar excede los parámetros permitidos" xr:uid="{00000000-0002-0000-0600-00000F000000}">
          <x14:formula1>
            <xm:f>AND(B13&gt;(B8-C8)*D8/1000, B13&lt;Valores!L21+1)</xm:f>
          </x14:formula1>
          <xm:sqref>B13</xm:sqref>
        </x14:dataValidation>
        <x14:dataValidation type="whole" allowBlank="1" showInputMessage="1" showErrorMessage="1" error="El valor ingresado para la Garantia (Kg/ha)de MAIZ se encuentra fuera de los parámetros permitidos" xr:uid="{00000000-0002-0000-0600-000010000000}">
          <x14:formula1>
            <xm:f>Valores!D7</xm:f>
          </x14:formula1>
          <x14:formula2>
            <xm:f>Valores!E7</xm:f>
          </x14:formula2>
          <xm:sqref>B8</xm:sqref>
        </x14:dataValidation>
        <x14:dataValidation type="whole" allowBlank="1" showInputMessage="1" showErrorMessage="1" error="El valor ingresado para Inicio de Cobertura por Chacra (Kg/ha)de SOJA se encuentra fuera de los parámetros permitidos" xr:uid="{00000000-0002-0000-0600-000011000000}">
          <x14:formula1>
            <xm:f>Valores!B7</xm:f>
          </x14:formula1>
          <x14:formula2>
            <xm:f>Valores!C7</xm:f>
          </x14:formula2>
          <xm:sqref>C8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9"/>
  <dimension ref="A1:AA11"/>
  <sheetViews>
    <sheetView workbookViewId="0">
      <selection activeCell="B9" sqref="B9"/>
    </sheetView>
  </sheetViews>
  <sheetFormatPr baseColWidth="10" defaultColWidth="13" defaultRowHeight="15" x14ac:dyDescent="0.25"/>
  <cols>
    <col min="1" max="1" width="24.140625" customWidth="1"/>
    <col min="2" max="2" width="13.85546875" customWidth="1"/>
    <col min="3" max="3" width="5" customWidth="1"/>
    <col min="4" max="4" width="7.5703125" customWidth="1"/>
    <col min="5" max="5" width="18.5703125" customWidth="1"/>
    <col min="6" max="7" width="16.42578125" customWidth="1"/>
    <col min="8" max="10" width="11.85546875" customWidth="1"/>
    <col min="11" max="11" width="11.42578125" customWidth="1"/>
    <col min="12" max="12" width="14.7109375" customWidth="1"/>
    <col min="13" max="13" width="14.140625" customWidth="1"/>
    <col min="14" max="14" width="19.7109375" customWidth="1"/>
    <col min="15" max="15" width="22.5703125" customWidth="1"/>
    <col min="18" max="18" width="12.5703125" bestFit="1" customWidth="1"/>
    <col min="19" max="19" width="12.28515625" customWidth="1"/>
    <col min="20" max="20" width="12.85546875" customWidth="1"/>
    <col min="23" max="23" width="14" customWidth="1"/>
    <col min="24" max="24" width="11.7109375" customWidth="1"/>
    <col min="25" max="25" width="10.140625" customWidth="1"/>
    <col min="26" max="26" width="8" customWidth="1"/>
    <col min="28" max="28" width="12.5703125" bestFit="1" customWidth="1"/>
    <col min="29" max="29" width="11.140625" bestFit="1" customWidth="1"/>
    <col min="30" max="30" width="10.5703125" bestFit="1" customWidth="1"/>
    <col min="32" max="32" width="10.140625" bestFit="1" customWidth="1"/>
    <col min="33" max="33" width="11.85546875" bestFit="1" customWidth="1"/>
    <col min="34" max="34" width="8.85546875" bestFit="1" customWidth="1"/>
    <col min="35" max="35" width="9.140625" bestFit="1" customWidth="1"/>
    <col min="36" max="36" width="11" bestFit="1" customWidth="1"/>
    <col min="38" max="38" width="9" customWidth="1"/>
    <col min="39" max="39" width="11.5703125" bestFit="1" customWidth="1"/>
    <col min="40" max="40" width="9.28515625" bestFit="1" customWidth="1"/>
    <col min="41" max="41" width="7" customWidth="1"/>
  </cols>
  <sheetData>
    <row r="1" spans="1:27" x14ac:dyDescent="0.25">
      <c r="A1" s="108" t="s">
        <v>60</v>
      </c>
      <c r="B1" s="108"/>
      <c r="D1" s="23"/>
      <c r="E1" s="109" t="s">
        <v>61</v>
      </c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</row>
    <row r="2" spans="1:27" x14ac:dyDescent="0.25">
      <c r="A2" t="s">
        <v>62</v>
      </c>
      <c r="B2" t="s">
        <v>63</v>
      </c>
      <c r="E2" t="s">
        <v>64</v>
      </c>
      <c r="F2" t="s">
        <v>65</v>
      </c>
      <c r="G2" t="s">
        <v>66</v>
      </c>
      <c r="H2" s="24" t="s">
        <v>67</v>
      </c>
      <c r="I2" s="11" t="s">
        <v>68</v>
      </c>
      <c r="J2" t="s">
        <v>15</v>
      </c>
      <c r="K2" t="s">
        <v>50</v>
      </c>
      <c r="L2" t="s">
        <v>56</v>
      </c>
      <c r="M2" t="s">
        <v>58</v>
      </c>
      <c r="N2" t="s">
        <v>69</v>
      </c>
      <c r="O2" t="s">
        <v>52</v>
      </c>
      <c r="P2" t="s">
        <v>54</v>
      </c>
      <c r="Q2" t="s">
        <v>70</v>
      </c>
      <c r="R2" t="s">
        <v>71</v>
      </c>
      <c r="S2" s="25" t="s">
        <v>72</v>
      </c>
      <c r="T2" t="s">
        <v>73</v>
      </c>
      <c r="U2" t="s">
        <v>74</v>
      </c>
      <c r="V2" t="s">
        <v>75</v>
      </c>
      <c r="W2" t="s">
        <v>76</v>
      </c>
      <c r="X2" t="s">
        <v>77</v>
      </c>
      <c r="Y2" t="s">
        <v>78</v>
      </c>
      <c r="Z2" t="s">
        <v>79</v>
      </c>
    </row>
    <row r="3" spans="1:27" x14ac:dyDescent="0.25">
      <c r="A3" t="s">
        <v>15</v>
      </c>
      <c r="B3" t="s">
        <v>56</v>
      </c>
      <c r="E3" t="s">
        <v>80</v>
      </c>
      <c r="F3" t="s">
        <v>80</v>
      </c>
      <c r="G3" t="s">
        <v>80</v>
      </c>
      <c r="H3" t="s">
        <v>80</v>
      </c>
      <c r="I3" t="s">
        <v>80</v>
      </c>
      <c r="J3" t="s">
        <v>80</v>
      </c>
      <c r="K3" t="s">
        <v>80</v>
      </c>
      <c r="L3" t="s">
        <v>80</v>
      </c>
      <c r="M3" t="s">
        <v>80</v>
      </c>
      <c r="N3" t="s">
        <v>80</v>
      </c>
      <c r="O3" t="s">
        <v>80</v>
      </c>
      <c r="P3" t="s">
        <v>80</v>
      </c>
      <c r="Q3" t="s">
        <v>80</v>
      </c>
      <c r="R3" t="s">
        <v>80</v>
      </c>
      <c r="S3" t="s">
        <v>81</v>
      </c>
      <c r="T3" t="s">
        <v>81</v>
      </c>
      <c r="U3" t="s">
        <v>81</v>
      </c>
      <c r="V3" t="s">
        <v>81</v>
      </c>
      <c r="W3" t="s">
        <v>81</v>
      </c>
      <c r="X3" t="s">
        <v>81</v>
      </c>
      <c r="Y3" t="s">
        <v>81</v>
      </c>
      <c r="Z3" t="s">
        <v>80</v>
      </c>
    </row>
    <row r="4" spans="1:27" x14ac:dyDescent="0.25">
      <c r="A4" t="s">
        <v>50</v>
      </c>
      <c r="B4" t="s">
        <v>58</v>
      </c>
      <c r="O4" t="s">
        <v>81</v>
      </c>
      <c r="P4" t="s">
        <v>81</v>
      </c>
      <c r="Z4" t="s">
        <v>81</v>
      </c>
    </row>
    <row r="5" spans="1:27" x14ac:dyDescent="0.25">
      <c r="A5" t="s">
        <v>52</v>
      </c>
    </row>
    <row r="6" spans="1:27" x14ac:dyDescent="0.25">
      <c r="A6" t="s">
        <v>54</v>
      </c>
    </row>
    <row r="8" spans="1:27" x14ac:dyDescent="0.25">
      <c r="E8" s="110" t="s">
        <v>82</v>
      </c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</row>
    <row r="9" spans="1:27" x14ac:dyDescent="0.25">
      <c r="E9" t="s">
        <v>64</v>
      </c>
      <c r="F9" t="s">
        <v>65</v>
      </c>
      <c r="G9" t="s">
        <v>66</v>
      </c>
      <c r="H9" t="s">
        <v>67</v>
      </c>
      <c r="I9" t="s">
        <v>68</v>
      </c>
      <c r="J9" t="s">
        <v>15</v>
      </c>
      <c r="K9" t="s">
        <v>50</v>
      </c>
      <c r="L9" t="s">
        <v>56</v>
      </c>
      <c r="M9" t="s">
        <v>58</v>
      </c>
      <c r="N9" t="s">
        <v>69</v>
      </c>
      <c r="O9" t="s">
        <v>52</v>
      </c>
      <c r="P9" t="s">
        <v>54</v>
      </c>
      <c r="Q9" t="s">
        <v>70</v>
      </c>
      <c r="R9" t="s">
        <v>71</v>
      </c>
      <c r="S9" s="25" t="s">
        <v>72</v>
      </c>
      <c r="T9" t="s">
        <v>73</v>
      </c>
      <c r="U9" t="s">
        <v>74</v>
      </c>
      <c r="V9" t="s">
        <v>75</v>
      </c>
      <c r="W9" t="s">
        <v>76</v>
      </c>
      <c r="X9" t="s">
        <v>83</v>
      </c>
      <c r="Y9" t="s">
        <v>84</v>
      </c>
      <c r="Z9" t="s">
        <v>78</v>
      </c>
      <c r="AA9" t="s">
        <v>79</v>
      </c>
    </row>
    <row r="10" spans="1:27" x14ac:dyDescent="0.25">
      <c r="A10" s="20"/>
      <c r="E10" s="57">
        <v>0.1</v>
      </c>
      <c r="F10" s="57">
        <v>0.1</v>
      </c>
      <c r="G10" s="57">
        <v>0.25</v>
      </c>
      <c r="H10" s="57">
        <v>0.1</v>
      </c>
      <c r="I10" s="57">
        <v>0.1</v>
      </c>
      <c r="J10" s="57">
        <v>0.1</v>
      </c>
      <c r="K10" s="57">
        <v>0.1</v>
      </c>
      <c r="L10" s="57">
        <v>0.1</v>
      </c>
      <c r="M10" s="57">
        <v>0.1</v>
      </c>
      <c r="N10" s="57">
        <v>0.1</v>
      </c>
      <c r="O10" s="57">
        <v>0.1</v>
      </c>
      <c r="P10" s="57">
        <v>0.1</v>
      </c>
      <c r="Q10" s="57">
        <v>0.1</v>
      </c>
      <c r="R10" s="57">
        <v>0.1</v>
      </c>
      <c r="S10" s="57">
        <v>0.1</v>
      </c>
      <c r="T10" s="57">
        <v>0.1</v>
      </c>
      <c r="U10" s="57">
        <v>0.1</v>
      </c>
      <c r="V10" s="57">
        <v>0.1</v>
      </c>
      <c r="W10" s="57">
        <v>0.1</v>
      </c>
      <c r="X10" s="57">
        <v>0.1</v>
      </c>
      <c r="Y10" s="57">
        <v>0.1</v>
      </c>
      <c r="Z10" s="57">
        <v>0.1</v>
      </c>
      <c r="AA10" s="57">
        <v>0.1</v>
      </c>
    </row>
    <row r="11" spans="1:27" x14ac:dyDescent="0.25">
      <c r="E11" s="57">
        <v>0.25</v>
      </c>
      <c r="F11" s="57">
        <v>0.25</v>
      </c>
      <c r="H11" s="57">
        <v>0.25</v>
      </c>
      <c r="I11" s="57">
        <v>0.25</v>
      </c>
      <c r="J11" s="57">
        <v>0.25</v>
      </c>
      <c r="K11" s="57">
        <v>0.25</v>
      </c>
      <c r="L11" s="57">
        <v>0.25</v>
      </c>
      <c r="M11" s="57">
        <v>0.25</v>
      </c>
      <c r="N11" s="57">
        <v>0.25</v>
      </c>
      <c r="O11" s="57">
        <v>0.25</v>
      </c>
      <c r="P11" s="57">
        <v>0.25</v>
      </c>
      <c r="Q11" s="57">
        <v>0.25</v>
      </c>
      <c r="R11" s="57">
        <v>0.25</v>
      </c>
      <c r="S11" s="57">
        <v>0.25</v>
      </c>
      <c r="T11" s="57">
        <v>0.25</v>
      </c>
      <c r="U11" s="57">
        <v>0.25</v>
      </c>
      <c r="V11" s="57">
        <v>0.25</v>
      </c>
      <c r="W11" s="57">
        <v>0.25</v>
      </c>
      <c r="X11" s="57">
        <v>0.25</v>
      </c>
      <c r="Y11" s="67">
        <v>0.25</v>
      </c>
      <c r="Z11" s="67">
        <v>0.25</v>
      </c>
      <c r="AA11" s="67">
        <v>0.25</v>
      </c>
    </row>
  </sheetData>
  <mergeCells count="3">
    <mergeCell ref="A1:B1"/>
    <mergeCell ref="E1:Z1"/>
    <mergeCell ref="E8:AA8"/>
  </mergeCells>
  <pageMargins left="0.7" right="0.7" top="0.75" bottom="0.75" header="0.3" footer="0.3"/>
  <pageSetup paperSize="9" orientation="portrait" r:id="rId1"/>
  <tableParts count="4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0"/>
  <dimension ref="A1:T28"/>
  <sheetViews>
    <sheetView workbookViewId="0">
      <selection activeCell="L27" sqref="L27"/>
    </sheetView>
  </sheetViews>
  <sheetFormatPr baseColWidth="10" defaultColWidth="13" defaultRowHeight="15" x14ac:dyDescent="0.25"/>
  <cols>
    <col min="16" max="16" width="9.7109375" customWidth="1"/>
    <col min="17" max="17" width="8.42578125" customWidth="1"/>
  </cols>
  <sheetData>
    <row r="1" spans="1:20" x14ac:dyDescent="0.25">
      <c r="A1" t="s">
        <v>60</v>
      </c>
      <c r="B1" t="s">
        <v>85</v>
      </c>
      <c r="D1" s="11" t="s">
        <v>86</v>
      </c>
      <c r="E1" s="11" t="s">
        <v>87</v>
      </c>
      <c r="G1" t="s">
        <v>88</v>
      </c>
      <c r="H1" t="s">
        <v>85</v>
      </c>
      <c r="J1" s="12" t="s">
        <v>89</v>
      </c>
      <c r="K1" t="s">
        <v>85</v>
      </c>
      <c r="M1" s="12" t="s">
        <v>61</v>
      </c>
      <c r="N1" t="s">
        <v>85</v>
      </c>
      <c r="P1" t="s">
        <v>22</v>
      </c>
      <c r="Q1" t="s">
        <v>85</v>
      </c>
      <c r="S1" t="s">
        <v>82</v>
      </c>
      <c r="T1" t="s">
        <v>85</v>
      </c>
    </row>
    <row r="2" spans="1:20" x14ac:dyDescent="0.25">
      <c r="A2" t="s">
        <v>15</v>
      </c>
      <c r="B2">
        <v>1</v>
      </c>
      <c r="D2" s="13" t="s">
        <v>90</v>
      </c>
      <c r="E2" s="14">
        <v>-1</v>
      </c>
      <c r="G2" s="15" t="s">
        <v>91</v>
      </c>
      <c r="H2">
        <v>3</v>
      </c>
      <c r="J2" t="s">
        <v>92</v>
      </c>
      <c r="K2">
        <v>1</v>
      </c>
      <c r="M2" t="s">
        <v>81</v>
      </c>
      <c r="N2" s="16" t="s">
        <v>93</v>
      </c>
      <c r="P2" t="s">
        <v>92</v>
      </c>
      <c r="Q2" t="s">
        <v>94</v>
      </c>
      <c r="S2" s="58">
        <v>0.1</v>
      </c>
      <c r="T2">
        <v>10</v>
      </c>
    </row>
    <row r="3" spans="1:20" x14ac:dyDescent="0.25">
      <c r="A3" t="s">
        <v>50</v>
      </c>
      <c r="B3">
        <v>2</v>
      </c>
      <c r="D3" s="17" t="s">
        <v>95</v>
      </c>
      <c r="E3" s="14">
        <v>0</v>
      </c>
      <c r="G3" s="18" t="s">
        <v>96</v>
      </c>
      <c r="H3">
        <v>2</v>
      </c>
      <c r="J3" t="s">
        <v>97</v>
      </c>
      <c r="K3">
        <v>8</v>
      </c>
      <c r="M3" t="s">
        <v>80</v>
      </c>
      <c r="N3" s="16" t="s">
        <v>94</v>
      </c>
      <c r="P3" t="s">
        <v>97</v>
      </c>
      <c r="Q3" t="s">
        <v>94</v>
      </c>
      <c r="S3" s="59">
        <v>0.25</v>
      </c>
      <c r="T3">
        <v>25</v>
      </c>
    </row>
    <row r="4" spans="1:20" x14ac:dyDescent="0.25">
      <c r="A4" t="s">
        <v>69</v>
      </c>
      <c r="B4">
        <v>3</v>
      </c>
      <c r="D4" s="13" t="s">
        <v>98</v>
      </c>
      <c r="E4" s="14">
        <v>1</v>
      </c>
      <c r="G4" s="19" t="s">
        <v>99</v>
      </c>
      <c r="H4">
        <v>16</v>
      </c>
    </row>
    <row r="5" spans="1:20" x14ac:dyDescent="0.25">
      <c r="A5" t="s">
        <v>52</v>
      </c>
      <c r="B5">
        <v>15</v>
      </c>
      <c r="D5" s="17" t="s">
        <v>100</v>
      </c>
      <c r="E5" s="14">
        <v>2</v>
      </c>
      <c r="G5" s="18" t="s">
        <v>101</v>
      </c>
      <c r="H5">
        <v>8</v>
      </c>
    </row>
    <row r="6" spans="1:20" x14ac:dyDescent="0.25">
      <c r="A6" t="s">
        <v>54</v>
      </c>
      <c r="B6">
        <v>9</v>
      </c>
      <c r="D6" s="13" t="s">
        <v>102</v>
      </c>
      <c r="E6" s="14">
        <v>3</v>
      </c>
      <c r="G6" s="15" t="s">
        <v>103</v>
      </c>
      <c r="H6">
        <v>14</v>
      </c>
    </row>
    <row r="7" spans="1:20" x14ac:dyDescent="0.25">
      <c r="A7" t="s">
        <v>70</v>
      </c>
      <c r="B7">
        <v>123</v>
      </c>
      <c r="D7" s="17" t="s">
        <v>104</v>
      </c>
      <c r="E7" s="14">
        <v>4</v>
      </c>
      <c r="G7" s="18" t="s">
        <v>105</v>
      </c>
      <c r="H7">
        <v>10</v>
      </c>
    </row>
    <row r="8" spans="1:20" x14ac:dyDescent="0.25">
      <c r="A8" t="s">
        <v>71</v>
      </c>
      <c r="B8">
        <v>124</v>
      </c>
      <c r="D8" s="13" t="s">
        <v>106</v>
      </c>
      <c r="E8" s="14">
        <v>5</v>
      </c>
      <c r="G8" s="15" t="s">
        <v>107</v>
      </c>
      <c r="H8">
        <v>11</v>
      </c>
    </row>
    <row r="9" spans="1:20" x14ac:dyDescent="0.25">
      <c r="A9" t="s">
        <v>108</v>
      </c>
      <c r="B9">
        <v>20</v>
      </c>
      <c r="D9" s="17" t="s">
        <v>109</v>
      </c>
      <c r="E9" s="14">
        <v>6</v>
      </c>
      <c r="G9" s="18" t="s">
        <v>110</v>
      </c>
      <c r="H9">
        <v>17</v>
      </c>
    </row>
    <row r="10" spans="1:20" x14ac:dyDescent="0.25">
      <c r="A10" t="s">
        <v>73</v>
      </c>
      <c r="B10">
        <v>85</v>
      </c>
      <c r="D10" s="13" t="s">
        <v>111</v>
      </c>
      <c r="E10" s="14">
        <v>7</v>
      </c>
      <c r="G10" s="15" t="s">
        <v>112</v>
      </c>
      <c r="H10">
        <v>1</v>
      </c>
    </row>
    <row r="11" spans="1:20" x14ac:dyDescent="0.25">
      <c r="A11" t="s">
        <v>74</v>
      </c>
      <c r="B11">
        <v>18</v>
      </c>
      <c r="D11" s="17" t="s">
        <v>113</v>
      </c>
      <c r="E11" s="14">
        <v>8</v>
      </c>
      <c r="G11" s="18" t="s">
        <v>114</v>
      </c>
      <c r="H11">
        <v>19</v>
      </c>
    </row>
    <row r="12" spans="1:20" x14ac:dyDescent="0.25">
      <c r="A12" t="s">
        <v>75</v>
      </c>
      <c r="B12">
        <v>19</v>
      </c>
      <c r="D12" s="13" t="s">
        <v>115</v>
      </c>
      <c r="E12" s="14">
        <v>9</v>
      </c>
      <c r="G12" s="15" t="s">
        <v>116</v>
      </c>
      <c r="H12">
        <v>5</v>
      </c>
    </row>
    <row r="13" spans="1:20" x14ac:dyDescent="0.25">
      <c r="A13" t="s">
        <v>76</v>
      </c>
      <c r="B13">
        <v>64</v>
      </c>
      <c r="D13" s="17" t="s">
        <v>117</v>
      </c>
      <c r="E13" s="14">
        <v>10</v>
      </c>
      <c r="G13" s="21" t="s">
        <v>118</v>
      </c>
      <c r="H13">
        <v>6</v>
      </c>
    </row>
    <row r="14" spans="1:20" x14ac:dyDescent="0.25">
      <c r="A14" t="s">
        <v>83</v>
      </c>
      <c r="B14">
        <v>21</v>
      </c>
      <c r="D14" s="13" t="s">
        <v>119</v>
      </c>
      <c r="E14" s="14">
        <v>115</v>
      </c>
      <c r="G14" s="15" t="s">
        <v>120</v>
      </c>
      <c r="H14">
        <v>12</v>
      </c>
    </row>
    <row r="15" spans="1:20" x14ac:dyDescent="0.25">
      <c r="A15" t="s">
        <v>78</v>
      </c>
      <c r="B15">
        <v>17</v>
      </c>
      <c r="G15" s="18" t="s">
        <v>121</v>
      </c>
      <c r="H15">
        <v>18</v>
      </c>
    </row>
    <row r="16" spans="1:20" x14ac:dyDescent="0.25">
      <c r="A16" t="s">
        <v>56</v>
      </c>
      <c r="B16">
        <v>12</v>
      </c>
      <c r="G16" s="15" t="s">
        <v>122</v>
      </c>
      <c r="H16">
        <v>4</v>
      </c>
    </row>
    <row r="17" spans="1:8" x14ac:dyDescent="0.25">
      <c r="A17" t="s">
        <v>64</v>
      </c>
      <c r="B17">
        <v>8</v>
      </c>
      <c r="G17" s="21" t="s">
        <v>123</v>
      </c>
      <c r="H17">
        <v>9</v>
      </c>
    </row>
    <row r="18" spans="1:8" x14ac:dyDescent="0.25">
      <c r="A18" t="s">
        <v>58</v>
      </c>
      <c r="B18">
        <v>10</v>
      </c>
      <c r="G18" s="15" t="s">
        <v>124</v>
      </c>
      <c r="H18">
        <v>7</v>
      </c>
    </row>
    <row r="19" spans="1:8" x14ac:dyDescent="0.25">
      <c r="A19" t="s">
        <v>65</v>
      </c>
      <c r="B19">
        <v>13</v>
      </c>
      <c r="G19" s="18" t="s">
        <v>125</v>
      </c>
      <c r="H19">
        <v>13</v>
      </c>
    </row>
    <row r="20" spans="1:8" x14ac:dyDescent="0.25">
      <c r="A20" t="s">
        <v>66</v>
      </c>
      <c r="B20">
        <v>7</v>
      </c>
      <c r="G20" s="22" t="s">
        <v>126</v>
      </c>
      <c r="H20">
        <v>15</v>
      </c>
    </row>
    <row r="21" spans="1:8" x14ac:dyDescent="0.25">
      <c r="A21" t="s">
        <v>67</v>
      </c>
      <c r="B21">
        <v>62</v>
      </c>
      <c r="G21" t="s">
        <v>127</v>
      </c>
      <c r="H21">
        <v>16</v>
      </c>
    </row>
    <row r="22" spans="1:8" x14ac:dyDescent="0.25">
      <c r="A22" t="s">
        <v>68</v>
      </c>
      <c r="B22">
        <v>63</v>
      </c>
      <c r="G22" t="s">
        <v>128</v>
      </c>
      <c r="H22">
        <v>6</v>
      </c>
    </row>
    <row r="23" spans="1:8" x14ac:dyDescent="0.25">
      <c r="A23" t="s">
        <v>79</v>
      </c>
      <c r="B23">
        <v>125</v>
      </c>
      <c r="G23" t="s">
        <v>129</v>
      </c>
      <c r="H23">
        <v>13</v>
      </c>
    </row>
    <row r="24" spans="1:8" x14ac:dyDescent="0.25">
      <c r="A24" t="s">
        <v>84</v>
      </c>
      <c r="B24">
        <v>21</v>
      </c>
      <c r="G24" t="s">
        <v>130</v>
      </c>
      <c r="H24">
        <v>15</v>
      </c>
    </row>
    <row r="25" spans="1:8" x14ac:dyDescent="0.25">
      <c r="G25" t="s">
        <v>131</v>
      </c>
      <c r="H25">
        <v>9</v>
      </c>
    </row>
    <row r="26" spans="1:8" x14ac:dyDescent="0.25">
      <c r="G26" t="s">
        <v>132</v>
      </c>
      <c r="H26">
        <v>6</v>
      </c>
    </row>
    <row r="27" spans="1:8" x14ac:dyDescent="0.25">
      <c r="G27" t="s">
        <v>133</v>
      </c>
      <c r="H27">
        <v>9</v>
      </c>
    </row>
    <row r="28" spans="1:8" x14ac:dyDescent="0.25">
      <c r="G28" t="s">
        <v>134</v>
      </c>
      <c r="H28">
        <v>5</v>
      </c>
    </row>
  </sheetData>
  <sheetProtection algorithmName="SHA-512" hashValue="4mUy966I7m87dFX2vyU3y5BlFr71pc8HonbcrzbxIbgqhjl550ERt1ICgsjoB8S4vcoSibjw6KEyYAN3lhdaJw==" saltValue="wfSuu0z3KFrGf0v04S8t0A==" spinCount="100000" sheet="1" objects="1" scenarios="1" selectLockedCells="1"/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2"/>
  <dimension ref="A1:L26"/>
  <sheetViews>
    <sheetView workbookViewId="0">
      <selection activeCell="E3" sqref="E3"/>
    </sheetView>
  </sheetViews>
  <sheetFormatPr baseColWidth="10" defaultColWidth="11.42578125" defaultRowHeight="15" x14ac:dyDescent="0.25"/>
  <cols>
    <col min="1" max="1" width="10.140625" bestFit="1" customWidth="1"/>
    <col min="2" max="3" width="9.85546875" customWidth="1"/>
    <col min="4" max="5" width="7.42578125" customWidth="1"/>
    <col min="6" max="6" width="13.7109375" customWidth="1"/>
    <col min="8" max="8" width="13" bestFit="1" customWidth="1"/>
    <col min="9" max="12" width="9.28515625" customWidth="1"/>
  </cols>
  <sheetData>
    <row r="1" spans="1:12" x14ac:dyDescent="0.25">
      <c r="B1" s="111" t="s">
        <v>135</v>
      </c>
      <c r="C1" s="112"/>
      <c r="D1" s="111" t="s">
        <v>136</v>
      </c>
      <c r="E1" s="112"/>
      <c r="F1" s="1" t="s">
        <v>137</v>
      </c>
      <c r="J1" s="113" t="s">
        <v>138</v>
      </c>
      <c r="K1" s="113"/>
    </row>
    <row r="2" spans="1:12" x14ac:dyDescent="0.25">
      <c r="A2" t="s">
        <v>15</v>
      </c>
      <c r="B2" s="5">
        <v>1000</v>
      </c>
      <c r="C2" s="6">
        <v>3000</v>
      </c>
      <c r="D2" s="5">
        <v>2400</v>
      </c>
      <c r="E2" s="6">
        <v>5000</v>
      </c>
      <c r="F2" s="7">
        <v>220</v>
      </c>
      <c r="J2" s="2" t="s">
        <v>139</v>
      </c>
      <c r="K2" s="3" t="s">
        <v>140</v>
      </c>
    </row>
    <row r="3" spans="1:12" x14ac:dyDescent="0.25">
      <c r="A3" t="s">
        <v>50</v>
      </c>
      <c r="B3" s="5">
        <v>1000</v>
      </c>
      <c r="C3" s="6">
        <v>3000</v>
      </c>
      <c r="D3" s="5">
        <v>2400</v>
      </c>
      <c r="E3" s="6">
        <v>5000</v>
      </c>
      <c r="F3" s="7">
        <v>220</v>
      </c>
      <c r="H3" t="s">
        <v>15</v>
      </c>
      <c r="I3" s="52">
        <f>J3*0.1</f>
        <v>40</v>
      </c>
      <c r="J3" s="4">
        <v>400</v>
      </c>
      <c r="K3" s="4">
        <v>800</v>
      </c>
      <c r="L3" s="52">
        <f>K3*1.5</f>
        <v>1200</v>
      </c>
    </row>
    <row r="4" spans="1:12" x14ac:dyDescent="0.25">
      <c r="A4" t="s">
        <v>52</v>
      </c>
      <c r="B4" s="5">
        <v>300</v>
      </c>
      <c r="C4" s="6">
        <v>2000</v>
      </c>
      <c r="D4" s="5">
        <v>300</v>
      </c>
      <c r="E4" s="6">
        <v>2000</v>
      </c>
      <c r="F4" s="7">
        <v>490</v>
      </c>
      <c r="H4" t="s">
        <v>50</v>
      </c>
      <c r="I4" s="52">
        <f t="shared" ref="I4:I25" si="0">J4*0.1</f>
        <v>40</v>
      </c>
      <c r="J4" s="4">
        <v>400</v>
      </c>
      <c r="K4" s="4">
        <v>800</v>
      </c>
      <c r="L4" s="52">
        <f t="shared" ref="L4:L25" si="1">K4*1.5</f>
        <v>1200</v>
      </c>
    </row>
    <row r="5" spans="1:12" x14ac:dyDescent="0.25">
      <c r="A5" t="s">
        <v>54</v>
      </c>
      <c r="B5" s="5">
        <v>300</v>
      </c>
      <c r="C5" s="6">
        <v>2000</v>
      </c>
      <c r="D5" s="5">
        <v>300</v>
      </c>
      <c r="E5" s="6">
        <v>2000</v>
      </c>
      <c r="F5" s="7">
        <v>490</v>
      </c>
      <c r="H5" t="s">
        <v>69</v>
      </c>
      <c r="I5" s="52">
        <f t="shared" si="0"/>
        <v>40</v>
      </c>
      <c r="J5" s="4">
        <v>400</v>
      </c>
      <c r="K5" s="4">
        <v>800</v>
      </c>
      <c r="L5" s="52">
        <f t="shared" si="1"/>
        <v>1200</v>
      </c>
    </row>
    <row r="6" spans="1:12" x14ac:dyDescent="0.25">
      <c r="A6" t="s">
        <v>56</v>
      </c>
      <c r="B6" s="5">
        <v>200</v>
      </c>
      <c r="C6" s="6">
        <v>1500</v>
      </c>
      <c r="D6" s="5">
        <v>1000</v>
      </c>
      <c r="E6" s="6">
        <v>2200</v>
      </c>
      <c r="F6" s="7">
        <v>390</v>
      </c>
      <c r="H6" t="s">
        <v>52</v>
      </c>
      <c r="I6" s="52">
        <f t="shared" si="0"/>
        <v>40</v>
      </c>
      <c r="J6" s="4">
        <v>400</v>
      </c>
      <c r="K6" s="4">
        <v>850</v>
      </c>
      <c r="L6" s="52">
        <f t="shared" si="1"/>
        <v>1275</v>
      </c>
    </row>
    <row r="7" spans="1:12" ht="15.75" thickBot="1" x14ac:dyDescent="0.3">
      <c r="A7" t="s">
        <v>58</v>
      </c>
      <c r="B7" s="8">
        <v>800</v>
      </c>
      <c r="C7" s="9">
        <v>3000</v>
      </c>
      <c r="D7" s="8">
        <v>3000</v>
      </c>
      <c r="E7" s="9">
        <v>6000</v>
      </c>
      <c r="F7" s="10">
        <v>180</v>
      </c>
      <c r="H7" t="s">
        <v>54</v>
      </c>
      <c r="I7" s="52">
        <f t="shared" si="0"/>
        <v>40</v>
      </c>
      <c r="J7" s="4">
        <v>400</v>
      </c>
      <c r="K7" s="4">
        <v>850</v>
      </c>
      <c r="L7" s="52">
        <f t="shared" si="1"/>
        <v>1275</v>
      </c>
    </row>
    <row r="8" spans="1:12" x14ac:dyDescent="0.25">
      <c r="A8">
        <v>0</v>
      </c>
      <c r="H8" t="s">
        <v>70</v>
      </c>
      <c r="I8" s="52">
        <f t="shared" si="0"/>
        <v>40</v>
      </c>
      <c r="J8" s="4">
        <v>400</v>
      </c>
      <c r="K8" s="4">
        <v>700</v>
      </c>
      <c r="L8" s="52">
        <f t="shared" si="1"/>
        <v>1050</v>
      </c>
    </row>
    <row r="9" spans="1:12" x14ac:dyDescent="0.25">
      <c r="A9">
        <v>0</v>
      </c>
      <c r="H9" t="s">
        <v>71</v>
      </c>
      <c r="I9" s="52">
        <f t="shared" si="0"/>
        <v>40</v>
      </c>
      <c r="J9" s="4">
        <v>400</v>
      </c>
      <c r="K9" s="4">
        <v>700</v>
      </c>
      <c r="L9" s="52">
        <f t="shared" si="1"/>
        <v>1050</v>
      </c>
    </row>
    <row r="10" spans="1:12" x14ac:dyDescent="0.25">
      <c r="A10">
        <v>0</v>
      </c>
      <c r="H10" t="s">
        <v>108</v>
      </c>
      <c r="I10" s="52">
        <f t="shared" si="0"/>
        <v>40</v>
      </c>
      <c r="J10" s="4">
        <v>400</v>
      </c>
      <c r="K10" s="4">
        <v>700</v>
      </c>
      <c r="L10" s="52">
        <f t="shared" si="1"/>
        <v>1050</v>
      </c>
    </row>
    <row r="11" spans="1:12" x14ac:dyDescent="0.25">
      <c r="A11">
        <v>0</v>
      </c>
      <c r="H11" t="s">
        <v>73</v>
      </c>
      <c r="I11" s="52">
        <f t="shared" si="0"/>
        <v>40</v>
      </c>
      <c r="J11" s="4">
        <v>400</v>
      </c>
      <c r="K11" s="4">
        <v>700</v>
      </c>
      <c r="L11" s="52">
        <f t="shared" si="1"/>
        <v>1050</v>
      </c>
    </row>
    <row r="12" spans="1:12" x14ac:dyDescent="0.25">
      <c r="A12">
        <v>0</v>
      </c>
      <c r="H12" t="s">
        <v>74</v>
      </c>
      <c r="I12" s="52">
        <f t="shared" si="0"/>
        <v>40</v>
      </c>
      <c r="J12" s="4">
        <v>400</v>
      </c>
      <c r="K12" s="4">
        <v>700</v>
      </c>
      <c r="L12" s="52">
        <f t="shared" si="1"/>
        <v>1050</v>
      </c>
    </row>
    <row r="13" spans="1:12" x14ac:dyDescent="0.25">
      <c r="A13">
        <v>0</v>
      </c>
      <c r="H13" t="s">
        <v>75</v>
      </c>
      <c r="I13" s="52">
        <f t="shared" si="0"/>
        <v>40</v>
      </c>
      <c r="J13" s="4">
        <v>400</v>
      </c>
      <c r="K13" s="4">
        <v>700</v>
      </c>
      <c r="L13" s="52">
        <f t="shared" si="1"/>
        <v>1050</v>
      </c>
    </row>
    <row r="14" spans="1:12" x14ac:dyDescent="0.25">
      <c r="H14" t="s">
        <v>76</v>
      </c>
      <c r="I14" s="52">
        <f t="shared" si="0"/>
        <v>40</v>
      </c>
      <c r="J14" s="4">
        <v>400</v>
      </c>
      <c r="K14" s="4">
        <v>700</v>
      </c>
      <c r="L14" s="52">
        <f t="shared" si="1"/>
        <v>1050</v>
      </c>
    </row>
    <row r="15" spans="1:12" x14ac:dyDescent="0.25">
      <c r="H15" t="s">
        <v>83</v>
      </c>
      <c r="I15" s="52">
        <f t="shared" si="0"/>
        <v>40</v>
      </c>
      <c r="J15" s="4">
        <v>400</v>
      </c>
      <c r="K15" s="4">
        <v>700</v>
      </c>
      <c r="L15" s="52">
        <f t="shared" si="1"/>
        <v>1050</v>
      </c>
    </row>
    <row r="16" spans="1:12" x14ac:dyDescent="0.25">
      <c r="H16" t="s">
        <v>84</v>
      </c>
      <c r="I16" s="52">
        <f>J16*0.1</f>
        <v>40</v>
      </c>
      <c r="J16" s="4">
        <v>400</v>
      </c>
      <c r="K16" s="4">
        <v>700</v>
      </c>
      <c r="L16" s="52">
        <f>K16*1.5</f>
        <v>1050</v>
      </c>
    </row>
    <row r="17" spans="8:12" x14ac:dyDescent="0.25">
      <c r="H17" t="s">
        <v>78</v>
      </c>
      <c r="I17" s="52">
        <f t="shared" si="0"/>
        <v>40</v>
      </c>
      <c r="J17" s="4">
        <v>400</v>
      </c>
      <c r="K17" s="4">
        <v>700</v>
      </c>
      <c r="L17" s="52">
        <f t="shared" si="1"/>
        <v>1050</v>
      </c>
    </row>
    <row r="18" spans="8:12" x14ac:dyDescent="0.25">
      <c r="H18" t="s">
        <v>79</v>
      </c>
      <c r="I18" s="52">
        <f>J18*0.1</f>
        <v>40</v>
      </c>
      <c r="J18" s="4">
        <v>400</v>
      </c>
      <c r="K18" s="4">
        <v>700</v>
      </c>
      <c r="L18" s="52">
        <f>K18*1.5</f>
        <v>1050</v>
      </c>
    </row>
    <row r="19" spans="8:12" x14ac:dyDescent="0.25">
      <c r="H19" t="s">
        <v>56</v>
      </c>
      <c r="I19" s="52">
        <f t="shared" si="0"/>
        <v>45</v>
      </c>
      <c r="J19" s="4">
        <v>450</v>
      </c>
      <c r="K19" s="4">
        <v>900</v>
      </c>
      <c r="L19" s="52">
        <f t="shared" si="1"/>
        <v>1350</v>
      </c>
    </row>
    <row r="20" spans="8:12" x14ac:dyDescent="0.25">
      <c r="H20" t="s">
        <v>64</v>
      </c>
      <c r="I20" s="52">
        <f t="shared" si="0"/>
        <v>40</v>
      </c>
      <c r="J20" s="4">
        <v>400</v>
      </c>
      <c r="K20" s="4">
        <v>800</v>
      </c>
      <c r="L20" s="52">
        <f t="shared" si="1"/>
        <v>1200</v>
      </c>
    </row>
    <row r="21" spans="8:12" x14ac:dyDescent="0.25">
      <c r="H21" t="s">
        <v>58</v>
      </c>
      <c r="I21" s="52">
        <f t="shared" si="0"/>
        <v>55</v>
      </c>
      <c r="J21" s="4">
        <v>550</v>
      </c>
      <c r="K21" s="4">
        <v>1100</v>
      </c>
      <c r="L21" s="52">
        <f t="shared" si="1"/>
        <v>1650</v>
      </c>
    </row>
    <row r="22" spans="8:12" x14ac:dyDescent="0.25">
      <c r="H22" t="s">
        <v>65</v>
      </c>
      <c r="I22" s="52">
        <f t="shared" si="0"/>
        <v>40</v>
      </c>
      <c r="J22" s="4">
        <v>400</v>
      </c>
      <c r="K22" s="4">
        <v>800</v>
      </c>
      <c r="L22" s="52">
        <f t="shared" si="1"/>
        <v>1200</v>
      </c>
    </row>
    <row r="23" spans="8:12" x14ac:dyDescent="0.25">
      <c r="H23" t="s">
        <v>66</v>
      </c>
      <c r="I23" s="52">
        <f t="shared" si="0"/>
        <v>100</v>
      </c>
      <c r="J23" s="4">
        <v>1000</v>
      </c>
      <c r="K23" s="4">
        <v>2000</v>
      </c>
      <c r="L23" s="52">
        <f t="shared" si="1"/>
        <v>3000</v>
      </c>
    </row>
    <row r="24" spans="8:12" x14ac:dyDescent="0.25">
      <c r="H24" t="s">
        <v>67</v>
      </c>
      <c r="I24" s="52">
        <f t="shared" si="0"/>
        <v>40</v>
      </c>
      <c r="J24" s="4">
        <v>400</v>
      </c>
      <c r="K24" s="4">
        <v>800</v>
      </c>
      <c r="L24" s="52">
        <f t="shared" si="1"/>
        <v>1200</v>
      </c>
    </row>
    <row r="25" spans="8:12" x14ac:dyDescent="0.25">
      <c r="H25" t="s">
        <v>68</v>
      </c>
      <c r="I25" s="52">
        <f t="shared" si="0"/>
        <v>40</v>
      </c>
      <c r="J25" s="4">
        <v>400</v>
      </c>
      <c r="K25" s="4">
        <v>800</v>
      </c>
      <c r="L25" s="52">
        <f t="shared" si="1"/>
        <v>1200</v>
      </c>
    </row>
    <row r="26" spans="8:12" x14ac:dyDescent="0.25">
      <c r="H26" s="53"/>
      <c r="J26" s="4"/>
      <c r="K26" s="4"/>
    </row>
  </sheetData>
  <sheetProtection algorithmName="SHA-512" hashValue="XYFD6d0hKwdmFgJEpsdxWj4LZnG5XNFlMhBXUFXW54oT2tDKyn0hIhwzy8u95k0xA7Cyxm30zHjjkyLBVxbKCw==" saltValue="seGm9M8qQZQgNjGS0/Vkxg==" spinCount="100000" sheet="1" objects="1" scenarios="1" selectLockedCells="1"/>
  <mergeCells count="3">
    <mergeCell ref="B1:C1"/>
    <mergeCell ref="D1:E1"/>
    <mergeCell ref="J1:K1"/>
  </mergeCells>
  <pageMargins left="0.7" right="0.7" top="0.75" bottom="0.75" header="0.3" footer="0.3"/>
  <pageSetup paperSize="9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F32813CCEC94E49A832833BE5F771F6" ma:contentTypeVersion="15" ma:contentTypeDescription="Crear nuevo documento." ma:contentTypeScope="" ma:versionID="94c93d2bccd97d190bcd1909432809ff">
  <xsd:schema xmlns:xsd="http://www.w3.org/2001/XMLSchema" xmlns:xs="http://www.w3.org/2001/XMLSchema" xmlns:p="http://schemas.microsoft.com/office/2006/metadata/properties" xmlns:ns2="ec8beadf-65df-4d4f-af9b-798d1d04f107" xmlns:ns3="431a99ff-86fe-499b-b69c-a50110cdf7d9" targetNamespace="http://schemas.microsoft.com/office/2006/metadata/properties" ma:root="true" ma:fieldsID="0cb9210d1d8f44ce493a597543c3a1a7" ns2:_="" ns3:_="">
    <xsd:import namespace="ec8beadf-65df-4d4f-af9b-798d1d04f107"/>
    <xsd:import namespace="431a99ff-86fe-499b-b69c-a50110cdf7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8beadf-65df-4d4f-af9b-798d1d04f10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8ff7c6d2-91d5-4f04-9b9e-d13654d5ae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1a99ff-86fe-499b-b69c-a50110cdf7d9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a0d82c7-adef-4d76-9404-f83bc1664fa9}" ma:internalName="TaxCatchAll" ma:showField="CatchAllData" ma:web="431a99ff-86fe-499b-b69c-a50110cdf7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31a99ff-86fe-499b-b69c-a50110cdf7d9" xsi:nil="true"/>
    <lcf76f155ced4ddcb4097134ff3c332f xmlns="ec8beadf-65df-4d4f-af9b-798d1d04f10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E7EAE4-CAFD-4904-9B34-A66AFC91B4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01D4F7-8A12-4596-A85A-A78F5DAF32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8beadf-65df-4d4f-af9b-798d1d04f107"/>
    <ds:schemaRef ds:uri="431a99ff-86fe-499b-b69c-a50110cdf7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BFD1C6-8ECC-4C33-B407-A196C6D65850}">
  <ds:schemaRefs>
    <ds:schemaRef ds:uri="http://schemas.microsoft.com/office/2006/metadata/properties"/>
    <ds:schemaRef ds:uri="http://schemas.microsoft.com/office/infopath/2007/PartnerControls"/>
    <ds:schemaRef ds:uri="431a99ff-86fe-499b-b69c-a50110cdf7d9"/>
    <ds:schemaRef ds:uri="ec8beadf-65df-4d4f-af9b-798d1d04f10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DECLARACION</vt:lpstr>
      <vt:lpstr>TRIGO</vt:lpstr>
      <vt:lpstr>CEBADA</vt:lpstr>
      <vt:lpstr>COLZA</vt:lpstr>
      <vt:lpstr>CARINATA</vt:lpstr>
      <vt:lpstr>SOJA</vt:lpstr>
      <vt:lpstr>MAIZ</vt:lpstr>
      <vt:lpstr>Datos</vt:lpstr>
      <vt:lpstr>Codigos</vt:lpstr>
      <vt:lpstr>Valores</vt:lpstr>
      <vt:lpstr>CARINATA!Títulos_a_imprimir</vt:lpstr>
      <vt:lpstr>CEBADA!Títulos_a_imprimir</vt:lpstr>
      <vt:lpstr>COLZA!Títulos_a_imprimir</vt:lpstr>
      <vt:lpstr>MAIZ!Títulos_a_imprimir</vt:lpstr>
      <vt:lpstr>SOJA!Títulos_a_imprimir</vt:lpstr>
      <vt:lpstr>TRIGO!Títulos_a_imprimir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Pereira, María Lorena</dc:creator>
  <cp:keywords/>
  <dc:description/>
  <cp:lastModifiedBy>Menchaca, Ana Carolina</cp:lastModifiedBy>
  <cp:revision/>
  <dcterms:created xsi:type="dcterms:W3CDTF">2025-02-11T14:05:03Z</dcterms:created>
  <dcterms:modified xsi:type="dcterms:W3CDTF">2026-04-08T16:35:40Z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0x0101007F32813CCEC94E49A832833BE5F771F6</vt:lpwstr>
  </property>
  <property fmtid="{D5CDD505-2E9C-101B-9397-08002B2CF9AE}" pid="3" name="MediaServiceImageTags">
    <vt:lpwstr/>
  </property>
</Properties>
</file>